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202300"/>
  <mc:AlternateContent xmlns:mc="http://schemas.openxmlformats.org/markup-compatibility/2006">
    <mc:Choice Requires="x15">
      <x15ac:absPath xmlns:x15ac="http://schemas.microsoft.com/office/spreadsheetml/2010/11/ac" url="https://utecdo-my.sharepoint.com/personal/orlandoasencio_titulacion_gob_do/Documents/Escritorio/POA 2026 Impresion/"/>
    </mc:Choice>
  </mc:AlternateContent>
  <xr:revisionPtr revIDLastSave="108" documentId="8_{07112E87-F260-4CA9-B35F-22062B48AB6C}" xr6:coauthVersionLast="47" xr6:coauthVersionMax="47" xr10:uidLastSave="{D4EA87F4-D239-4587-862C-33F32D839F5A}"/>
  <bookViews>
    <workbookView xWindow="-120" yWindow="-120" windowWidth="29040" windowHeight="15720" tabRatio="747" activeTab="11" xr2:uid="{96A2C8F9-6CEC-485B-A672-31A77990DC2D}"/>
  </bookViews>
  <sheets>
    <sheet name="Regional Nordeste" sheetId="3" r:id="rId1"/>
    <sheet name="Regional Este" sheetId="2" r:id="rId2"/>
    <sheet name="Regional Norte" sheetId="4" r:id="rId3"/>
    <sheet name="Regional Sur" sheetId="5" r:id="rId4"/>
    <sheet name="DPD" sheetId="6" r:id="rId5"/>
    <sheet name="OAI" sheetId="7" r:id="rId6"/>
    <sheet name="DAC" sheetId="8" r:id="rId7"/>
    <sheet name="DAF" sheetId="9" r:id="rId8"/>
    <sheet name="DCA" sheetId="10" r:id="rId9"/>
    <sheet name="DCO" sheetId="11" r:id="rId10"/>
    <sheet name="DJU" sheetId="12" r:id="rId11"/>
    <sheet name="DLE" sheetId="13" r:id="rId12"/>
    <sheet name="DPE" sheetId="14" r:id="rId13"/>
    <sheet name="DRH" sheetId="15" r:id="rId14"/>
    <sheet name="DSE" sheetId="16" r:id="rId15"/>
    <sheet name="DTI" sheetId="17"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_xlnm._FilterDatabase" localSheetId="6" hidden="1">DAC!$A$8:$O$8</definedName>
    <definedName name="_xlnm._FilterDatabase" localSheetId="7" hidden="1">DAF!$A$8:$O$8</definedName>
    <definedName name="_xlnm._FilterDatabase" localSheetId="8" hidden="1">DCA!$A$8:$N$8</definedName>
    <definedName name="_xlnm._FilterDatabase" localSheetId="9" hidden="1">DCO!$A$7:$O$7</definedName>
    <definedName name="_xlnm._FilterDatabase" localSheetId="10" hidden="1">DJU!$A$8:$O$8</definedName>
    <definedName name="_xlnm._FilterDatabase" localSheetId="11" hidden="1">DLE!$A$8:$O$8</definedName>
    <definedName name="_xlnm._FilterDatabase" localSheetId="4" hidden="1">DPD!$A$8:$O$8</definedName>
    <definedName name="_xlnm._FilterDatabase" localSheetId="12" hidden="1">DPE!$A$8:$O$8</definedName>
    <definedName name="_xlnm._FilterDatabase" localSheetId="13" hidden="1">DRH!$A$8:$O$8</definedName>
    <definedName name="_xlnm._FilterDatabase" localSheetId="14" hidden="1">DSE!$A$8:$O$8</definedName>
    <definedName name="_xlnm._FilterDatabase" localSheetId="15" hidden="1">DTI!$A$8:$O$8</definedName>
    <definedName name="_xlnm._FilterDatabase" localSheetId="5" hidden="1">OAI!$A$8:$O$8</definedName>
    <definedName name="_xlnm._FilterDatabase" localSheetId="1" hidden="1">'Regional Este'!$A$8:$O$8</definedName>
    <definedName name="_xlnm._FilterDatabase" localSheetId="0" hidden="1">'Regional Nordeste'!$A$8:$O$8</definedName>
    <definedName name="_xlnm._FilterDatabase" localSheetId="2" hidden="1">'Regional Norte'!$A$8:$O$8</definedName>
    <definedName name="_xlnm._FilterDatabase" localSheetId="3" hidden="1">'Regional Sur'!$A$8:$O$8</definedName>
    <definedName name="CustColumn">[1]PRODUCTOS!$B$1:$B$65</definedName>
    <definedName name="ListaProductos" localSheetId="6">#REF!</definedName>
    <definedName name="ListaProductos" localSheetId="7">#REF!</definedName>
    <definedName name="ListaProductos" localSheetId="8">#REF!</definedName>
    <definedName name="ListaProductos" localSheetId="9">#REF!</definedName>
    <definedName name="ListaProductos" localSheetId="10">#REF!</definedName>
    <definedName name="ListaProductos" localSheetId="11">#REF!</definedName>
    <definedName name="ListaProductos" localSheetId="4">#REF!</definedName>
    <definedName name="ListaProductos" localSheetId="12">#REF!</definedName>
    <definedName name="ListaProductos" localSheetId="13">#REF!</definedName>
    <definedName name="ListaProductos" localSheetId="14">#REF!</definedName>
    <definedName name="ListaProductos" localSheetId="15">#REF!</definedName>
    <definedName name="ListaProductos" localSheetId="5">#REF!</definedName>
    <definedName name="ListaProductos" localSheetId="1">#REF!</definedName>
    <definedName name="ListaProductos" localSheetId="0">#REF!</definedName>
    <definedName name="ListaProductos" localSheetId="2">#REF!</definedName>
    <definedName name="ListaProductos" localSheetId="3">#REF!</definedName>
    <definedName name="ListaProductos">#REF!</definedName>
    <definedName name="ListaSubProductos" localSheetId="6">#REF!</definedName>
    <definedName name="ListaSubProductos" localSheetId="7">#REF!</definedName>
    <definedName name="ListaSubProductos" localSheetId="8">#REF!</definedName>
    <definedName name="ListaSubProductos" localSheetId="9">#REF!</definedName>
    <definedName name="ListaSubProductos" localSheetId="10">#REF!</definedName>
    <definedName name="ListaSubProductos" localSheetId="11">#REF!</definedName>
    <definedName name="ListaSubProductos" localSheetId="4">#REF!</definedName>
    <definedName name="ListaSubProductos" localSheetId="12">#REF!</definedName>
    <definedName name="ListaSubProductos" localSheetId="13">#REF!</definedName>
    <definedName name="ListaSubProductos" localSheetId="14">#REF!</definedName>
    <definedName name="ListaSubProductos" localSheetId="15">#REF!</definedName>
    <definedName name="ListaSubProductos" localSheetId="5">#REF!</definedName>
    <definedName name="ListaSubProductos" localSheetId="1">#REF!</definedName>
    <definedName name="ListaSubProductos" localSheetId="0">#REF!</definedName>
    <definedName name="ListaSubProductos" localSheetId="2">#REF!</definedName>
    <definedName name="ListaSubProductos" localSheetId="3">#REF!</definedName>
    <definedName name="ListaSubProductos">#REF!</definedName>
    <definedName name="NivelCosto">'[1]Maestro de Insumos'!$J$1:$L$1</definedName>
    <definedName name="_xlnm.Print_Area" localSheetId="6">DAC!$A$1:$X$38</definedName>
    <definedName name="_xlnm.Print_Area" localSheetId="7">DAF!$A$1:$X$144</definedName>
    <definedName name="_xlnm.Print_Area" localSheetId="8">DCA!$A$1:$W$54</definedName>
    <definedName name="_xlnm.Print_Area" localSheetId="9">DCO!$A$1:$X$48</definedName>
    <definedName name="_xlnm.Print_Area" localSheetId="10">DJU!$A$1:$X$31</definedName>
    <definedName name="_xlnm.Print_Area" localSheetId="11">DLE!$A$1:$X$50</definedName>
    <definedName name="_xlnm.Print_Area" localSheetId="4">DPD!$A$1:$X$49</definedName>
    <definedName name="_xlnm.Print_Area" localSheetId="12">DPE!$A$1:$X$44</definedName>
    <definedName name="_xlnm.Print_Area" localSheetId="13">DRH!$A$1:$X$86</definedName>
    <definedName name="_xlnm.Print_Area" localSheetId="14">DSE!$A$1:$X$24</definedName>
    <definedName name="_xlnm.Print_Area" localSheetId="15">DTI!$A$1:$X$59</definedName>
    <definedName name="_xlnm.Print_Area" localSheetId="5">OAI!$A$1:$X$26</definedName>
    <definedName name="_xlnm.Print_Area" localSheetId="1">'Regional Este'!$A$1:$X$25</definedName>
    <definedName name="_xlnm.Print_Area" localSheetId="0">'Regional Nordeste'!$A$1:$W$24</definedName>
    <definedName name="_xlnm.Print_Area" localSheetId="2">'Regional Norte'!$A$1:$V$26</definedName>
    <definedName name="_xlnm.Print_Area" localSheetId="3">'Regional Sur'!$A$1:$X$26</definedName>
    <definedName name="_xlnm.Print_Titles" localSheetId="6">DAC!$1:$8</definedName>
    <definedName name="_xlnm.Print_Titles" localSheetId="7">DAF!$1:$8</definedName>
    <definedName name="_xlnm.Print_Titles" localSheetId="8">DCA!$1:$8</definedName>
    <definedName name="_xlnm.Print_Titles" localSheetId="9">DCO!$1:$7</definedName>
    <definedName name="_xlnm.Print_Titles" localSheetId="10">DJU!$1:$8</definedName>
    <definedName name="_xlnm.Print_Titles" localSheetId="11">DLE!$1:$8</definedName>
    <definedName name="_xlnm.Print_Titles" localSheetId="4">DPD!$1:$8</definedName>
    <definedName name="_xlnm.Print_Titles" localSheetId="12">DPE!$1:$8</definedName>
    <definedName name="_xlnm.Print_Titles" localSheetId="13">DRH!$1:$8</definedName>
    <definedName name="_xlnm.Print_Titles" localSheetId="15">DTI!$1:$8</definedName>
    <definedName name="_xlnm.Print_Titles" localSheetId="5">OAI!$1:$8</definedName>
    <definedName name="_xlnm.Print_Titles" localSheetId="1">'Regional Este'!$1:$8</definedName>
    <definedName name="_xlnm.Print_Titles" localSheetId="0">'Regional Nordeste'!$1:$8</definedName>
    <definedName name="_xlnm.Print_Titles" localSheetId="2">'Regional Norte'!$1:$8</definedName>
    <definedName name="_xlnm.Print_Titles" localSheetId="3">'Regional Sur'!$1:$8</definedName>
    <definedName name="RegionColumn">[1]PRODUCTOS!$A$1:$A$65</definedName>
    <definedName name="RegionColumn1">[1]SUBPRODUCTOS!$A$1:$A$194</definedName>
    <definedName name="RegionList">[1]PRODUCTOS!$D$2:$D$22</definedName>
    <definedName name="RegionStart">[1]PRODUCTOS!$A$1</definedName>
    <definedName name="RegionStart1">[1]SUBPRODUCTOS!$A$1</definedName>
    <definedName name="SubSetIdProducto" localSheetId="6">#REF!</definedName>
    <definedName name="SubSetIdProducto" localSheetId="7">#REF!</definedName>
    <definedName name="SubSetIdProducto" localSheetId="8">#REF!</definedName>
    <definedName name="SubSetIdProducto" localSheetId="9">#REF!</definedName>
    <definedName name="SubSetIdProducto" localSheetId="10">#REF!</definedName>
    <definedName name="SubSetIdProducto" localSheetId="11">#REF!</definedName>
    <definedName name="SubSetIdProducto" localSheetId="4">#REF!</definedName>
    <definedName name="SubSetIdProducto" localSheetId="12">#REF!</definedName>
    <definedName name="SubSetIdProducto" localSheetId="13">#REF!</definedName>
    <definedName name="SubSetIdProducto" localSheetId="14">#REF!</definedName>
    <definedName name="SubSetIdProducto" localSheetId="15">#REF!</definedName>
    <definedName name="SubSetIdProducto" localSheetId="5">#REF!</definedName>
    <definedName name="SubSetIdProducto" localSheetId="1">#REF!</definedName>
    <definedName name="SubSetIdProducto" localSheetId="0">#REF!</definedName>
    <definedName name="SubSetIdProducto" localSheetId="2">#REF!</definedName>
    <definedName name="SubSetIdProducto" localSheetId="3">#REF!</definedName>
    <definedName name="SubSetIdProducto">#REF!</definedName>
    <definedName name="SubsetProductos" localSheetId="6">#REF!</definedName>
    <definedName name="SubsetProductos" localSheetId="7">#REF!</definedName>
    <definedName name="SubsetProductos" localSheetId="8">#REF!</definedName>
    <definedName name="SubsetProductos" localSheetId="9">#REF!</definedName>
    <definedName name="SubsetProductos" localSheetId="10">#REF!</definedName>
    <definedName name="SubsetProductos" localSheetId="11">#REF!</definedName>
    <definedName name="SubsetProductos" localSheetId="4">#REF!</definedName>
    <definedName name="SubsetProductos" localSheetId="12">#REF!</definedName>
    <definedName name="SubsetProductos" localSheetId="13">#REF!</definedName>
    <definedName name="SubsetProductos" localSheetId="14">#REF!</definedName>
    <definedName name="SubsetProductos" localSheetId="15">#REF!</definedName>
    <definedName name="SubsetProductos" localSheetId="5">#REF!</definedName>
    <definedName name="SubsetProductos" localSheetId="1">#REF!</definedName>
    <definedName name="SubsetProductos" localSheetId="0">#REF!</definedName>
    <definedName name="SubsetProductos" localSheetId="2">#REF!</definedName>
    <definedName name="SubsetProductos" localSheetId="3">#REF!</definedName>
    <definedName name="SubsetProductos">#REF!</definedName>
    <definedName name="UNSPSCCode">[3]UNSPSC!$A$1:$A$18298</definedName>
    <definedName name="UNSPSCDes">[3]UNSPSC!$B$1:$B$18298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8" i="17" l="1"/>
  <c r="A47" i="17"/>
  <c r="X46" i="17"/>
  <c r="X43" i="17" s="1"/>
  <c r="A45" i="17"/>
  <c r="X44" i="17"/>
  <c r="A42" i="17"/>
  <c r="A41" i="17"/>
  <c r="X40" i="17"/>
  <c r="X39" i="17" s="1"/>
  <c r="A38" i="17"/>
  <c r="X37" i="17"/>
  <c r="A36" i="17"/>
  <c r="A35" i="17"/>
  <c r="A34" i="17"/>
  <c r="A33" i="17"/>
  <c r="A32" i="17"/>
  <c r="A31" i="17"/>
  <c r="A30" i="17"/>
  <c r="A29" i="17"/>
  <c r="X28" i="17"/>
  <c r="A27" i="17"/>
  <c r="A26" i="17"/>
  <c r="X25" i="17"/>
  <c r="X24" i="17" s="1"/>
  <c r="A23" i="17"/>
  <c r="A22" i="17"/>
  <c r="X21" i="17"/>
  <c r="A20" i="17"/>
  <c r="A19" i="17"/>
  <c r="A18" i="17"/>
  <c r="X17" i="17"/>
  <c r="A16" i="17"/>
  <c r="A15" i="17"/>
  <c r="A14" i="17"/>
  <c r="X13" i="17"/>
  <c r="A12" i="17"/>
  <c r="X11" i="17"/>
  <c r="X10" i="17" s="1"/>
  <c r="X9" i="17" s="1"/>
  <c r="A11" i="17"/>
  <c r="X50" i="17" l="1"/>
  <c r="A19" i="16" l="1"/>
  <c r="A18" i="16"/>
  <c r="X17" i="16"/>
  <c r="A15" i="16"/>
  <c r="A14" i="16"/>
  <c r="A13" i="16"/>
  <c r="X12" i="16"/>
  <c r="A11" i="16"/>
  <c r="X10" i="16"/>
  <c r="X9" i="16" s="1"/>
  <c r="A74" i="15" l="1"/>
  <c r="A73" i="15"/>
  <c r="X72" i="15"/>
  <c r="A71" i="15"/>
  <c r="A70" i="15"/>
  <c r="X69" i="15"/>
  <c r="X68" i="15" s="1"/>
  <c r="A67" i="15"/>
  <c r="A66" i="15"/>
  <c r="A65" i="15"/>
  <c r="X64" i="15"/>
  <c r="X63" i="15"/>
  <c r="A62" i="15"/>
  <c r="A61" i="15"/>
  <c r="A60" i="15"/>
  <c r="X59" i="15"/>
  <c r="A58" i="15"/>
  <c r="A57" i="15"/>
  <c r="X56" i="15"/>
  <c r="X51" i="15" s="1"/>
  <c r="A55" i="15"/>
  <c r="A54" i="15"/>
  <c r="A53" i="15"/>
  <c r="X52" i="15"/>
  <c r="A50" i="15"/>
  <c r="A49" i="15"/>
  <c r="X48" i="15"/>
  <c r="X47" i="15"/>
  <c r="A46" i="15"/>
  <c r="X45" i="15"/>
  <c r="A44" i="15"/>
  <c r="A43" i="15"/>
  <c r="A42" i="15"/>
  <c r="X41" i="15"/>
  <c r="A41" i="15"/>
  <c r="A40" i="15"/>
  <c r="A39" i="15"/>
  <c r="X38" i="15"/>
  <c r="X37" i="15"/>
  <c r="A36" i="15"/>
  <c r="X35" i="15"/>
  <c r="A34" i="15"/>
  <c r="A33" i="15"/>
  <c r="X32" i="15"/>
  <c r="A31" i="15"/>
  <c r="A30" i="15"/>
  <c r="A29" i="15"/>
  <c r="A28" i="15"/>
  <c r="A27" i="15"/>
  <c r="A26" i="15"/>
  <c r="A25" i="15"/>
  <c r="A24" i="15"/>
  <c r="A23" i="15"/>
  <c r="X22" i="15"/>
  <c r="A21" i="15"/>
  <c r="A20" i="15"/>
  <c r="X19" i="15"/>
  <c r="X18" i="15"/>
  <c r="A17" i="15"/>
  <c r="A16" i="15"/>
  <c r="A15" i="15"/>
  <c r="X14" i="15"/>
  <c r="A13" i="15"/>
  <c r="A12" i="15"/>
  <c r="A11" i="15"/>
  <c r="X10" i="15"/>
  <c r="X9" i="15"/>
  <c r="X76" i="15" l="1"/>
  <c r="A34" i="14" l="1"/>
  <c r="A33" i="14"/>
  <c r="X32" i="14"/>
  <c r="X31" i="14" s="1"/>
  <c r="A30" i="14"/>
  <c r="A29" i="14"/>
  <c r="A28" i="14"/>
  <c r="X27" i="14"/>
  <c r="X26" i="14" s="1"/>
  <c r="A25" i="14"/>
  <c r="A24" i="14"/>
  <c r="A23" i="14"/>
  <c r="X22" i="14"/>
  <c r="X21" i="14" s="1"/>
  <c r="A20" i="14"/>
  <c r="A19" i="14"/>
  <c r="X18" i="14"/>
  <c r="X14" i="14" s="1"/>
  <c r="A17" i="14"/>
  <c r="A16" i="14"/>
  <c r="X15" i="14"/>
  <c r="A13" i="14"/>
  <c r="A12" i="14"/>
  <c r="A11" i="14"/>
  <c r="X10" i="14"/>
  <c r="X9" i="14"/>
  <c r="X35" i="14" l="1"/>
  <c r="A44" i="13" l="1"/>
  <c r="A43" i="13"/>
  <c r="X42" i="13"/>
  <c r="A41" i="13"/>
  <c r="A40" i="13"/>
  <c r="X39" i="13"/>
  <c r="X38" i="13" s="1"/>
  <c r="A37" i="13"/>
  <c r="X36" i="13"/>
  <c r="X35" i="13" s="1"/>
  <c r="A34" i="13"/>
  <c r="A33" i="13"/>
  <c r="X32" i="13"/>
  <c r="X31" i="13"/>
  <c r="A30" i="13"/>
  <c r="A29" i="13"/>
  <c r="A28" i="13"/>
  <c r="A27" i="13"/>
  <c r="A26" i="13"/>
  <c r="X25" i="13"/>
  <c r="A24" i="13"/>
  <c r="A23" i="13"/>
  <c r="A22" i="13"/>
  <c r="A21" i="13"/>
  <c r="A20" i="13"/>
  <c r="A19" i="13"/>
  <c r="A18" i="13"/>
  <c r="A17" i="13"/>
  <c r="A16" i="13"/>
  <c r="X15" i="13"/>
  <c r="A14" i="13"/>
  <c r="A13" i="13"/>
  <c r="A12" i="13"/>
  <c r="A11" i="13"/>
  <c r="X10" i="13"/>
  <c r="X9" i="13" s="1"/>
  <c r="X45" i="13" l="1"/>
  <c r="A26" i="12" l="1"/>
  <c r="A25" i="12"/>
  <c r="X24" i="12"/>
  <c r="A23" i="12"/>
  <c r="A22" i="12"/>
  <c r="X21" i="12"/>
  <c r="X20" i="12"/>
  <c r="A19" i="12"/>
  <c r="A18" i="12"/>
  <c r="A17" i="12"/>
  <c r="A16" i="12"/>
  <c r="A15" i="12"/>
  <c r="A14" i="12"/>
  <c r="A13" i="12"/>
  <c r="X12" i="12"/>
  <c r="A11" i="12"/>
  <c r="X10" i="12"/>
  <c r="X9" i="12"/>
  <c r="X27" i="12" s="1"/>
  <c r="A39" i="11" l="1"/>
  <c r="A38" i="11"/>
  <c r="A37" i="11"/>
  <c r="X36" i="11"/>
  <c r="X35" i="11" s="1"/>
  <c r="A34" i="11"/>
  <c r="A33" i="11"/>
  <c r="A32" i="11"/>
  <c r="A31" i="11"/>
  <c r="A30" i="11"/>
  <c r="X29" i="11"/>
  <c r="X28" i="11" s="1"/>
  <c r="A26" i="11"/>
  <c r="A25" i="11"/>
  <c r="A24" i="11"/>
  <c r="A23" i="11"/>
  <c r="A22" i="11"/>
  <c r="X21" i="11"/>
  <c r="X20" i="11" s="1"/>
  <c r="A19" i="11"/>
  <c r="X18" i="11"/>
  <c r="X17" i="11" s="1"/>
  <c r="A15" i="11"/>
  <c r="A14" i="11"/>
  <c r="X13" i="11"/>
  <c r="A11" i="11"/>
  <c r="A10" i="11"/>
  <c r="X9" i="11"/>
  <c r="X8" i="11"/>
  <c r="X42" i="11" l="1"/>
  <c r="A48" i="10" l="1"/>
  <c r="A47" i="10"/>
  <c r="W46" i="10"/>
  <c r="W42" i="10" s="1"/>
  <c r="A45" i="10"/>
  <c r="A44" i="10"/>
  <c r="W43" i="10"/>
  <c r="A41" i="10"/>
  <c r="A40" i="10"/>
  <c r="W39" i="10"/>
  <c r="W38" i="10" s="1"/>
  <c r="A37" i="10"/>
  <c r="A36" i="10"/>
  <c r="A35" i="10"/>
  <c r="A34" i="10"/>
  <c r="W33" i="10"/>
  <c r="A32" i="10"/>
  <c r="A31" i="10"/>
  <c r="A30" i="10"/>
  <c r="A29" i="10"/>
  <c r="A28" i="10"/>
  <c r="W27" i="10"/>
  <c r="W26" i="10" s="1"/>
  <c r="A27" i="10"/>
  <c r="A25" i="10"/>
  <c r="A24" i="10"/>
  <c r="A23" i="10"/>
  <c r="W22" i="10"/>
  <c r="W21" i="10" s="1"/>
  <c r="A22" i="10"/>
  <c r="A20" i="10"/>
  <c r="A19" i="10"/>
  <c r="A18" i="10"/>
  <c r="A17" i="10"/>
  <c r="W16" i="10"/>
  <c r="A15" i="10"/>
  <c r="A14" i="10"/>
  <c r="A13" i="10"/>
  <c r="A12" i="10"/>
  <c r="A11" i="10"/>
  <c r="W10" i="10"/>
  <c r="W9" i="10" l="1"/>
  <c r="W50" i="10"/>
  <c r="A132" i="9" l="1"/>
  <c r="A131" i="9"/>
  <c r="X130" i="9"/>
  <c r="A129" i="9"/>
  <c r="A128" i="9"/>
  <c r="X127" i="9"/>
  <c r="X126" i="9" s="1"/>
  <c r="A125" i="9"/>
  <c r="A124" i="9"/>
  <c r="A123" i="9"/>
  <c r="A122" i="9"/>
  <c r="A121" i="9"/>
  <c r="A120" i="9"/>
  <c r="X119" i="9"/>
  <c r="X118" i="9" s="1"/>
  <c r="A117" i="9"/>
  <c r="A116" i="9"/>
  <c r="A115" i="9"/>
  <c r="X114" i="9"/>
  <c r="A113" i="9"/>
  <c r="A112" i="9"/>
  <c r="A111" i="9"/>
  <c r="A110" i="9"/>
  <c r="A109" i="9"/>
  <c r="A108" i="9"/>
  <c r="X107" i="9"/>
  <c r="A106" i="9"/>
  <c r="A105" i="9"/>
  <c r="X104" i="9"/>
  <c r="A104" i="9"/>
  <c r="A103" i="9"/>
  <c r="X102" i="9"/>
  <c r="X101" i="9"/>
  <c r="A100" i="9"/>
  <c r="A99" i="9"/>
  <c r="A98" i="9"/>
  <c r="X97" i="9"/>
  <c r="A96" i="9"/>
  <c r="A95" i="9"/>
  <c r="A94" i="9"/>
  <c r="A93" i="9"/>
  <c r="A92" i="9"/>
  <c r="A91" i="9"/>
  <c r="A90" i="9"/>
  <c r="X89" i="9"/>
  <c r="A88" i="9"/>
  <c r="A87" i="9"/>
  <c r="A86" i="9"/>
  <c r="A85" i="9"/>
  <c r="A84" i="9"/>
  <c r="A83" i="9"/>
  <c r="A82" i="9"/>
  <c r="A81" i="9"/>
  <c r="X80" i="9"/>
  <c r="A79" i="9"/>
  <c r="A78" i="9"/>
  <c r="A77" i="9"/>
  <c r="A76" i="9"/>
  <c r="A75" i="9"/>
  <c r="A74" i="9"/>
  <c r="A73" i="9"/>
  <c r="A72" i="9"/>
  <c r="A71" i="9"/>
  <c r="A70" i="9"/>
  <c r="A69" i="9"/>
  <c r="A68" i="9"/>
  <c r="A67" i="9"/>
  <c r="X66" i="9"/>
  <c r="A65" i="9"/>
  <c r="A64" i="9"/>
  <c r="A63" i="9"/>
  <c r="X62" i="9"/>
  <c r="X43" i="9" s="1"/>
  <c r="A61" i="9"/>
  <c r="A60" i="9"/>
  <c r="A59" i="9"/>
  <c r="A58" i="9"/>
  <c r="A57" i="9"/>
  <c r="A56" i="9"/>
  <c r="A55" i="9"/>
  <c r="A54" i="9"/>
  <c r="A53" i="9"/>
  <c r="A52" i="9"/>
  <c r="A51" i="9"/>
  <c r="A50" i="9"/>
  <c r="A49" i="9"/>
  <c r="A48" i="9"/>
  <c r="X47" i="9"/>
  <c r="A46" i="9"/>
  <c r="A45" i="9"/>
  <c r="X44" i="9"/>
  <c r="A42" i="9"/>
  <c r="A41" i="9"/>
  <c r="A40" i="9"/>
  <c r="A39" i="9"/>
  <c r="A38" i="9"/>
  <c r="A37" i="9"/>
  <c r="X36" i="9"/>
  <c r="A36" i="9"/>
  <c r="A35" i="9"/>
  <c r="X34" i="9"/>
  <c r="A34" i="9"/>
  <c r="A33" i="9"/>
  <c r="X32" i="9"/>
  <c r="A31" i="9"/>
  <c r="A30" i="9"/>
  <c r="A29" i="9"/>
  <c r="A28" i="9"/>
  <c r="A27" i="9"/>
  <c r="A26" i="9"/>
  <c r="A25" i="9"/>
  <c r="X24" i="9"/>
  <c r="A23" i="9"/>
  <c r="A22" i="9"/>
  <c r="X21" i="9"/>
  <c r="X20" i="9" s="1"/>
  <c r="X9" i="9" s="1"/>
  <c r="A21" i="9"/>
  <c r="A19" i="9"/>
  <c r="A18" i="9"/>
  <c r="A17" i="9"/>
  <c r="A16" i="9"/>
  <c r="A15" i="9"/>
  <c r="A14" i="9"/>
  <c r="A13" i="9"/>
  <c r="A12" i="9"/>
  <c r="A11" i="9"/>
  <c r="X10" i="9"/>
  <c r="X134" i="9" l="1"/>
  <c r="C30" i="8" l="1"/>
  <c r="A30" i="8"/>
  <c r="C29" i="8"/>
  <c r="A29" i="8" s="1"/>
  <c r="X28" i="8"/>
  <c r="X24" i="8" s="1"/>
  <c r="C27" i="8"/>
  <c r="A27" i="8" s="1"/>
  <c r="C26" i="8"/>
  <c r="A26" i="8" s="1"/>
  <c r="X25" i="8"/>
  <c r="C23" i="8"/>
  <c r="A23" i="8" s="1"/>
  <c r="C22" i="8"/>
  <c r="A22" i="8"/>
  <c r="C21" i="8"/>
  <c r="A21" i="8"/>
  <c r="X20" i="8"/>
  <c r="X19" i="8" s="1"/>
  <c r="A18" i="8"/>
  <c r="A17" i="8"/>
  <c r="X16" i="8"/>
  <c r="A15" i="8"/>
  <c r="A14" i="8"/>
  <c r="A13" i="8"/>
  <c r="A12" i="8"/>
  <c r="A11" i="8"/>
  <c r="X10" i="8"/>
  <c r="X9" i="8" s="1"/>
  <c r="X32" i="8" s="1"/>
  <c r="A20" i="7" l="1"/>
  <c r="A19" i="7"/>
  <c r="X18" i="7"/>
  <c r="A17" i="7"/>
  <c r="A16" i="7"/>
  <c r="X15" i="7"/>
  <c r="A14" i="7"/>
  <c r="A13" i="7"/>
  <c r="A12" i="7"/>
  <c r="A11" i="7"/>
  <c r="X10" i="7"/>
  <c r="X9" i="7" s="1"/>
  <c r="X21" i="7" s="1"/>
  <c r="A44" i="6" l="1"/>
  <c r="A43" i="6"/>
  <c r="X42" i="6"/>
  <c r="A41" i="6"/>
  <c r="A40" i="6"/>
  <c r="A39" i="6"/>
  <c r="A38" i="6"/>
  <c r="X37" i="6"/>
  <c r="A36" i="6"/>
  <c r="A35" i="6"/>
  <c r="X34" i="6"/>
  <c r="A33" i="6"/>
  <c r="A32" i="6"/>
  <c r="A31" i="6"/>
  <c r="A30" i="6"/>
  <c r="A29" i="6"/>
  <c r="X28" i="6"/>
  <c r="X27" i="6" s="1"/>
  <c r="A26" i="6"/>
  <c r="A25" i="6"/>
  <c r="A22" i="6"/>
  <c r="X21" i="6"/>
  <c r="A20" i="6"/>
  <c r="A19" i="6"/>
  <c r="A18" i="6"/>
  <c r="A17" i="6"/>
  <c r="A16" i="6"/>
  <c r="X15" i="6"/>
  <c r="X9" i="6" s="1"/>
  <c r="A14" i="6"/>
  <c r="A13" i="6"/>
  <c r="A12" i="6"/>
  <c r="A11" i="6"/>
  <c r="X10" i="6"/>
  <c r="C20" i="5" l="1"/>
  <c r="A20" i="5" s="1"/>
  <c r="C19" i="5"/>
  <c r="A19" i="5"/>
  <c r="X18" i="5"/>
  <c r="C17" i="5"/>
  <c r="A17" i="5"/>
  <c r="X16" i="5"/>
  <c r="X15" i="5"/>
  <c r="A14" i="5"/>
  <c r="A13" i="5"/>
  <c r="A12" i="5"/>
  <c r="A11" i="5"/>
  <c r="X10" i="5"/>
  <c r="X9" i="5" s="1"/>
  <c r="C20" i="4" l="1"/>
  <c r="A20" i="4"/>
  <c r="C19" i="4"/>
  <c r="A19" i="4" s="1"/>
  <c r="V18" i="4"/>
  <c r="C17" i="4"/>
  <c r="A17" i="4" s="1"/>
  <c r="V16" i="4"/>
  <c r="V15" i="4" s="1"/>
  <c r="A14" i="4"/>
  <c r="A13" i="4"/>
  <c r="A12" i="4"/>
  <c r="A11" i="4"/>
  <c r="V10" i="4"/>
  <c r="V9" i="4" l="1"/>
  <c r="C20" i="3"/>
  <c r="A20" i="3"/>
  <c r="C19" i="3"/>
  <c r="A19" i="3"/>
  <c r="W18" i="3"/>
  <c r="C17" i="3"/>
  <c r="A17" i="3" s="1"/>
  <c r="W16" i="3"/>
  <c r="W15" i="3" s="1"/>
  <c r="A14" i="3"/>
  <c r="A13" i="3"/>
  <c r="A12" i="3"/>
  <c r="A11" i="3"/>
  <c r="W10" i="3"/>
  <c r="W9" i="3" l="1"/>
  <c r="C20" i="2" l="1"/>
  <c r="A20" i="2" s="1"/>
  <c r="C19" i="2"/>
  <c r="A19" i="2" s="1"/>
  <c r="X18" i="2"/>
  <c r="C17" i="2"/>
  <c r="A17" i="2" s="1"/>
  <c r="X16" i="2"/>
  <c r="X15" i="2"/>
  <c r="A14" i="2"/>
  <c r="A13" i="2"/>
  <c r="A12" i="2"/>
  <c r="A11" i="2"/>
  <c r="X10" i="2"/>
  <c r="X9" i="2"/>
  <c r="X23" i="6" l="1"/>
  <c r="X2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7D921C02-7A0D-45F4-AD75-3FD5BC9E9E1C}">
      <text>
        <r>
          <rPr>
            <sz val="9"/>
            <color indexed="81"/>
            <rFont val="Tahoma"/>
            <family val="2"/>
          </rPr>
          <t>Seguimiento a la planificación y programación de los productos.</t>
        </r>
      </text>
    </comment>
    <comment ref="P7" authorId="0" shapeId="0" xr:uid="{76805A9D-1573-4604-82CA-AB210D094850}">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7BCB0447-324C-48EB-AADD-C73B69199949}">
      <text>
        <r>
          <rPr>
            <sz val="9"/>
            <color indexed="81"/>
            <rFont val="Tahoma"/>
            <family val="2"/>
          </rPr>
          <t>Es lo que se pretende alcanzar al final del periodo.</t>
        </r>
      </text>
    </comment>
    <comment ref="R7" authorId="0" shapeId="0" xr:uid="{0B383863-4140-4539-BB89-21D62A6C3F88}">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40AB1B31-399A-483A-B3C5-A532798BA5EE}">
      <text>
        <r>
          <rPr>
            <sz val="9"/>
            <color indexed="81"/>
            <rFont val="Tahoma"/>
            <family val="2"/>
          </rPr>
          <t>Periodo desde el primero de enero al 30 de marzo</t>
        </r>
      </text>
    </comment>
    <comment ref="T7" authorId="0" shapeId="0" xr:uid="{DAF9405C-2FD0-4811-B8BB-91F7588909CB}">
      <text>
        <r>
          <rPr>
            <sz val="9"/>
            <color indexed="81"/>
            <rFont val="Tahoma"/>
            <family val="2"/>
          </rPr>
          <t>Periodo desde el primero de abril al 30 de junio</t>
        </r>
      </text>
    </comment>
    <comment ref="U7" authorId="0" shapeId="0" xr:uid="{A521C490-8E00-4647-8B7F-E1584160D134}">
      <text>
        <r>
          <rPr>
            <sz val="9"/>
            <color indexed="81"/>
            <rFont val="Tahoma"/>
            <family val="2"/>
          </rPr>
          <t>Periodo desde el primero de julio al 30 de septiembre</t>
        </r>
      </text>
    </comment>
    <comment ref="V7" authorId="0" shapeId="0" xr:uid="{7214DB4E-5830-4931-99AD-429B35B68A39}">
      <text>
        <r>
          <rPr>
            <sz val="9"/>
            <color indexed="81"/>
            <rFont val="Tahoma"/>
            <family val="2"/>
          </rPr>
          <t>Periodo desde el primero de octubre al 31 de diciembre</t>
        </r>
      </text>
    </comment>
    <comment ref="W7" authorId="0" shapeId="0" xr:uid="{F92B7933-E753-403B-9F4F-FDA2EC023B68}">
      <text>
        <r>
          <rPr>
            <sz val="9"/>
            <color indexed="81"/>
            <rFont val="Tahoma"/>
            <family val="2"/>
          </rPr>
          <t xml:space="preserve">Monto presupuestado para desarrollar los Producto, Sub-produtos y Actividades </t>
        </r>
      </text>
    </comment>
    <comment ref="A8" authorId="0" shapeId="0" xr:uid="{DC578A3C-6EE1-4715-BF67-471E72A2441E}">
      <text>
        <r>
          <rPr>
            <sz val="9"/>
            <color indexed="81"/>
            <rFont val="Tahoma"/>
            <family val="2"/>
          </rPr>
          <t>Código que resume y enumera los diferentes niveles de planificación.</t>
        </r>
      </text>
    </comment>
    <comment ref="B8" authorId="0" shapeId="0" xr:uid="{3986B4CA-D9F2-486B-8ED2-5263B4E44D8D}">
      <text>
        <r>
          <rPr>
            <sz val="9"/>
            <color indexed="81"/>
            <rFont val="Tahoma"/>
            <family val="2"/>
          </rPr>
          <t>Código de área asignado en el libro de códigos (Sheep: "Libro de Códigos" en color rojo).</t>
        </r>
      </text>
    </comment>
    <comment ref="C8" authorId="0" shapeId="0" xr:uid="{D8910172-BC10-4A19-BA49-4970FA940A46}">
      <text>
        <r>
          <rPr>
            <sz val="9"/>
            <color indexed="81"/>
            <rFont val="Tahoma"/>
            <family val="2"/>
          </rPr>
          <t>Código jerárquico del producto en cuestión.</t>
        </r>
      </text>
    </comment>
    <comment ref="D8" authorId="0" shapeId="0" xr:uid="{D8386688-DC3A-4966-9255-EC3A6F1D117E}">
      <text>
        <r>
          <rPr>
            <sz val="9"/>
            <color indexed="81"/>
            <rFont val="Tahoma"/>
            <family val="2"/>
          </rPr>
          <t>Código jerárquico del sub-producto en cuestión.</t>
        </r>
      </text>
    </comment>
    <comment ref="E8" authorId="0" shapeId="0" xr:uid="{4A00ACCE-4B45-4A78-888E-647CE67D044B}">
      <text>
        <r>
          <rPr>
            <sz val="9"/>
            <color indexed="81"/>
            <rFont val="Tahoma"/>
            <family val="2"/>
          </rPr>
          <t>Código jerárquico de la actividad en cuestión.</t>
        </r>
      </text>
    </comment>
    <comment ref="F8" authorId="0" shapeId="0" xr:uid="{748118CA-C438-4D71-A4A3-C22BB22C0627}">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81A74718-8EA2-4071-BD24-FB99B4ADE190}">
      <text>
        <r>
          <rPr>
            <sz val="9"/>
            <color indexed="81"/>
            <rFont val="Tahoma"/>
            <family val="2"/>
          </rPr>
          <t>Son bienes o servicios que la institución genera pero que se consumen dentro de la institución.</t>
        </r>
      </text>
    </comment>
    <comment ref="H8" authorId="0" shapeId="0" xr:uid="{4B60DF44-3743-42D4-B476-67EBB412335E}">
      <text>
        <r>
          <rPr>
            <sz val="9"/>
            <color indexed="81"/>
            <rFont val="Tahoma"/>
            <family val="2"/>
          </rPr>
          <t xml:space="preserve">conjunto de acciones que se llevan a cabo para cumplir las metas de un producto o subproducto. 
</t>
        </r>
      </text>
    </comment>
    <comment ref="I8" authorId="0" shapeId="0" xr:uid="{D29CC5FC-63E5-4365-BD9A-8E89A45ADC83}">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749E9514-A946-4B58-B4F2-EB5C527E53F7}">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1F2CF2F1-AF7A-4B45-B529-3E23855AEC28}">
      <text>
        <r>
          <rPr>
            <sz val="9"/>
            <color indexed="81"/>
            <rFont val="Tahoma"/>
            <family val="2"/>
          </rPr>
          <t>Responsables al más alto nivel de las áreas.</t>
        </r>
      </text>
    </comment>
    <comment ref="L8" authorId="0" shapeId="0" xr:uid="{DD2F643C-2A74-4099-9B40-7FE747AB9703}">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116341A0-05A8-4006-963F-AA8308BD4FF8}">
      <text>
        <r>
          <rPr>
            <sz val="9"/>
            <color indexed="81"/>
            <rFont val="Tahoma"/>
            <family val="2"/>
          </rPr>
          <t xml:space="preserve">Situación actual sobre el nivel de avance físico de la  actividad, subproducto, producto…
</t>
        </r>
      </text>
    </comment>
    <comment ref="N8" authorId="0" shapeId="0" xr:uid="{FAC7FF7F-84FD-4717-B648-9F985FE57643}">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3DB5DA7E-EECA-4E15-97A0-88C064C2E67C}">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F221B45E-BD34-460B-B84F-74E81ADD54AF}">
      <text>
        <r>
          <rPr>
            <sz val="9"/>
            <color indexed="81"/>
            <rFont val="Tahoma"/>
            <family val="2"/>
          </rPr>
          <t>Segmentación o representación trimestral de la meta.</t>
        </r>
      </text>
    </comment>
    <comment ref="T8" authorId="0" shapeId="0" xr:uid="{7CCB94C2-850B-4F66-A115-E50B8134982D}">
      <text>
        <r>
          <rPr>
            <sz val="9"/>
            <color indexed="81"/>
            <rFont val="Tahoma"/>
            <family val="2"/>
          </rPr>
          <t>Segmentación o representación trimestral de la meta.</t>
        </r>
      </text>
    </comment>
    <comment ref="U8" authorId="0" shapeId="0" xr:uid="{DECEA799-130A-4DA8-BBA9-5557EDE099E3}">
      <text>
        <r>
          <rPr>
            <sz val="9"/>
            <color indexed="81"/>
            <rFont val="Tahoma"/>
            <family val="2"/>
          </rPr>
          <t>Segmentación o representación trimestral de la meta.</t>
        </r>
      </text>
    </comment>
    <comment ref="V8" authorId="0" shapeId="0" xr:uid="{A43FFCD4-1200-4DE4-9BB4-9F508653AE16}">
      <text>
        <r>
          <rPr>
            <sz val="9"/>
            <color indexed="81"/>
            <rFont val="Tahoma"/>
            <family val="2"/>
          </rPr>
          <t>Segmentación o representación trimestral de la meta.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5" authorId="0" shapeId="0" xr:uid="{4E31F29F-9F95-4C82-85C7-59A655600F59}">
      <text>
        <r>
          <rPr>
            <sz val="9"/>
            <color indexed="81"/>
            <rFont val="Tahoma"/>
            <family val="2"/>
          </rPr>
          <t>Seguimiento a la planificación y programación de los productos.</t>
        </r>
      </text>
    </comment>
    <comment ref="P6" authorId="0" shapeId="0" xr:uid="{E49BA588-B25D-4648-97C8-1446C35D8DE8}">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6" authorId="0" shapeId="0" xr:uid="{ECC5AFF4-C0FB-4065-BA64-3C316BBD70CF}">
      <text>
        <r>
          <rPr>
            <sz val="9"/>
            <color indexed="81"/>
            <rFont val="Tahoma"/>
            <family val="2"/>
          </rPr>
          <t>Es lo que se pretende alcanzar al final del periodo.</t>
        </r>
      </text>
    </comment>
    <comment ref="R6" authorId="0" shapeId="0" xr:uid="{7004BE9C-2107-475A-B7DB-4109FC59BDFB}">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6" authorId="0" shapeId="0" xr:uid="{6A86C4E7-5AB6-4DCA-868C-648FF31D6AEF}">
      <text>
        <r>
          <rPr>
            <sz val="9"/>
            <color indexed="81"/>
            <rFont val="Tahoma"/>
            <family val="2"/>
          </rPr>
          <t>Periodo desde el primero de enero al 30 de marzo</t>
        </r>
      </text>
    </comment>
    <comment ref="T6" authorId="0" shapeId="0" xr:uid="{7DB2F0F5-D673-4ADC-AC0D-23D00EB67562}">
      <text>
        <r>
          <rPr>
            <sz val="9"/>
            <color indexed="81"/>
            <rFont val="Tahoma"/>
            <family val="2"/>
          </rPr>
          <t>Periodo desde el primero de abril al 30 de junio</t>
        </r>
      </text>
    </comment>
    <comment ref="U6" authorId="0" shapeId="0" xr:uid="{F5B4C8EA-0349-4584-B446-ECAE1D3304FD}">
      <text>
        <r>
          <rPr>
            <sz val="9"/>
            <color indexed="81"/>
            <rFont val="Tahoma"/>
            <family val="2"/>
          </rPr>
          <t>Periodo desde el primero de julio al 30 de septiembre</t>
        </r>
      </text>
    </comment>
    <comment ref="V6" authorId="0" shapeId="0" xr:uid="{E12BF0D7-0CC4-44DA-A65D-7D06800292FC}">
      <text>
        <r>
          <rPr>
            <sz val="9"/>
            <color indexed="81"/>
            <rFont val="Tahoma"/>
            <family val="2"/>
          </rPr>
          <t>Periodo desde el primero de octubre al 31 de diciembre</t>
        </r>
      </text>
    </comment>
    <comment ref="W6" authorId="0" shapeId="0" xr:uid="{89923AE5-B888-44C5-99CA-313633E69BD8}">
      <text>
        <r>
          <rPr>
            <sz val="9"/>
            <color indexed="81"/>
            <rFont val="Tahoma"/>
            <family val="2"/>
          </rPr>
          <t>De dónde provienen los fondos.</t>
        </r>
      </text>
    </comment>
    <comment ref="X6" authorId="0" shapeId="0" xr:uid="{E09FB6A7-FC85-40B5-A6B3-931C40CA2B12}">
      <text>
        <r>
          <rPr>
            <sz val="9"/>
            <color indexed="81"/>
            <rFont val="Tahoma"/>
            <family val="2"/>
          </rPr>
          <t xml:space="preserve">Monto presupuestado para desarrollar los Producto, Sub-produtos y Actividades </t>
        </r>
      </text>
    </comment>
    <comment ref="A7" authorId="0" shapeId="0" xr:uid="{7BADC888-F213-436C-83C5-FB7E48FA4867}">
      <text>
        <r>
          <rPr>
            <sz val="9"/>
            <color indexed="81"/>
            <rFont val="Tahoma"/>
            <family val="2"/>
          </rPr>
          <t>Código que resume y enumera los diferentes niveles de planificación.</t>
        </r>
      </text>
    </comment>
    <comment ref="B7" authorId="0" shapeId="0" xr:uid="{A379B3FE-B265-4D60-8369-12143F919F6B}">
      <text>
        <r>
          <rPr>
            <sz val="9"/>
            <color indexed="81"/>
            <rFont val="Tahoma"/>
            <family val="2"/>
          </rPr>
          <t>Código de área asignado en el libro de códigos (Sheep: "Libro de Códigos" en color rojo).</t>
        </r>
      </text>
    </comment>
    <comment ref="C7" authorId="0" shapeId="0" xr:uid="{E85259B1-A379-428A-A112-DC5A0D5D2228}">
      <text>
        <r>
          <rPr>
            <sz val="9"/>
            <color indexed="81"/>
            <rFont val="Tahoma"/>
            <family val="2"/>
          </rPr>
          <t>Código jerárquico del producto en cuestión.</t>
        </r>
      </text>
    </comment>
    <comment ref="D7" authorId="0" shapeId="0" xr:uid="{CA105314-D6B9-4842-A693-367E4DB02F2C}">
      <text>
        <r>
          <rPr>
            <sz val="9"/>
            <color indexed="81"/>
            <rFont val="Tahoma"/>
            <family val="2"/>
          </rPr>
          <t>Código jerárquico del sub-producto en cuestión.</t>
        </r>
      </text>
    </comment>
    <comment ref="E7" authorId="0" shapeId="0" xr:uid="{9AB034F2-9ADB-4008-80F8-F0C8454777C5}">
      <text>
        <r>
          <rPr>
            <sz val="9"/>
            <color indexed="81"/>
            <rFont val="Tahoma"/>
            <family val="2"/>
          </rPr>
          <t>Código jerárquico de la actividad en cuestión.</t>
        </r>
      </text>
    </comment>
    <comment ref="F7" authorId="0" shapeId="0" xr:uid="{05AF1E28-F691-4A24-80FD-9902B5BAB57A}">
      <text>
        <r>
          <rPr>
            <sz val="9"/>
            <color indexed="81"/>
            <rFont val="Tahoma"/>
            <family val="2"/>
          </rPr>
          <t xml:space="preserve">Son bienes y/o servicios que la institución entrega a la población o a otras instituciones. Constituyen la “razón de ser” de la institución
</t>
        </r>
      </text>
    </comment>
    <comment ref="G7" authorId="0" shapeId="0" xr:uid="{F166A5F9-6333-4D2C-9F0D-2DDB31BBE8A6}">
      <text>
        <r>
          <rPr>
            <sz val="9"/>
            <color indexed="81"/>
            <rFont val="Tahoma"/>
            <family val="2"/>
          </rPr>
          <t>Son bienes o servicios que la institución genera pero que se consumen dentro de la institución.</t>
        </r>
      </text>
    </comment>
    <comment ref="H7" authorId="0" shapeId="0" xr:uid="{2D413744-63A2-4306-A2DB-E989C08DDE68}">
      <text>
        <r>
          <rPr>
            <sz val="9"/>
            <color indexed="81"/>
            <rFont val="Tahoma"/>
            <family val="2"/>
          </rPr>
          <t xml:space="preserve">conjunto de acciones que se llevan a cabo para cumplir las metas de un producto o subproducto. 
</t>
        </r>
      </text>
    </comment>
    <comment ref="I7" authorId="0" shapeId="0" xr:uid="{AE318FA8-870A-4445-8F67-E3FE1D162010}">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7" authorId="0" shapeId="0" xr:uid="{1912550F-A692-4932-BB35-8F3E0A3E3758}">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7" authorId="0" shapeId="0" xr:uid="{0133EB0C-3D8C-4BB3-BDCF-D5810EE1F28A}">
      <text>
        <r>
          <rPr>
            <sz val="9"/>
            <color indexed="81"/>
            <rFont val="Tahoma"/>
            <family val="2"/>
          </rPr>
          <t>Responsables al más alto nivel de las áreas.</t>
        </r>
      </text>
    </comment>
    <comment ref="L7" authorId="0" shapeId="0" xr:uid="{4D8DA23F-D901-463E-9B63-3A7B456D5FD4}">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7" authorId="0" shapeId="0" xr:uid="{0E5DCDFC-9082-4A02-AF17-C542AE2E30E7}">
      <text>
        <r>
          <rPr>
            <sz val="9"/>
            <color indexed="81"/>
            <rFont val="Tahoma"/>
            <family val="2"/>
          </rPr>
          <t xml:space="preserve">Situación actual sobre el nivel de avance físico de la  actividad, subproducto, producto…
</t>
        </r>
      </text>
    </comment>
    <comment ref="N7" authorId="0" shapeId="0" xr:uid="{49B19F45-5D3A-4F19-BF40-70ECCCD0DD9C}">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7" authorId="0" shapeId="0" xr:uid="{9407375B-EE9C-447A-9E88-7E3FB8E3C180}">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7" authorId="0" shapeId="0" xr:uid="{0D22EB38-0B1A-4D1B-B64E-053F8E052FC0}">
      <text>
        <r>
          <rPr>
            <sz val="9"/>
            <color indexed="81"/>
            <rFont val="Tahoma"/>
            <family val="2"/>
          </rPr>
          <t>Segmentación o representación trimestral de la meta.</t>
        </r>
      </text>
    </comment>
    <comment ref="T7" authorId="0" shapeId="0" xr:uid="{3ED6BB34-4951-4941-9B6F-545E7B5020D5}">
      <text>
        <r>
          <rPr>
            <sz val="9"/>
            <color indexed="81"/>
            <rFont val="Tahoma"/>
            <family val="2"/>
          </rPr>
          <t>Segmentación o representación trimestral de la meta.</t>
        </r>
      </text>
    </comment>
    <comment ref="U7" authorId="0" shapeId="0" xr:uid="{A25FE1F4-E4D3-47DF-BA46-C643BE7F52DE}">
      <text>
        <r>
          <rPr>
            <sz val="9"/>
            <color indexed="81"/>
            <rFont val="Tahoma"/>
            <family val="2"/>
          </rPr>
          <t>Segmentación o representación trimestral de la meta.</t>
        </r>
      </text>
    </comment>
    <comment ref="V7" authorId="0" shapeId="0" xr:uid="{37C0A433-CE3F-41F8-A16A-77F3112DF254}">
      <text>
        <r>
          <rPr>
            <sz val="9"/>
            <color indexed="81"/>
            <rFont val="Tahoma"/>
            <family val="2"/>
          </rPr>
          <t>Segmentación o representación trimestral de la meta.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CB5A913E-415A-4B1B-A4CB-44FD26803E0F}">
      <text>
        <r>
          <rPr>
            <sz val="9"/>
            <color indexed="81"/>
            <rFont val="Tahoma"/>
            <family val="2"/>
          </rPr>
          <t>Seguimiento a la planificación y programación de los productos.</t>
        </r>
      </text>
    </comment>
    <comment ref="P7" authorId="0" shapeId="0" xr:uid="{E75AA87F-0228-4922-A609-8CA06BF8FE4F}">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2D5C11B1-7934-4F63-994D-6A04CBCEC285}">
      <text>
        <r>
          <rPr>
            <sz val="9"/>
            <color indexed="81"/>
            <rFont val="Tahoma"/>
            <family val="2"/>
          </rPr>
          <t>Es lo que se pretende alcanzar al final del periodo.</t>
        </r>
      </text>
    </comment>
    <comment ref="R7" authorId="0" shapeId="0" xr:uid="{4FE99980-9F2E-4A1B-8CFC-5B3D11CAC79B}">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27FC9A7F-3060-4AEF-80C5-FCEDC26AA9FE}">
      <text>
        <r>
          <rPr>
            <sz val="9"/>
            <color indexed="81"/>
            <rFont val="Tahoma"/>
            <family val="2"/>
          </rPr>
          <t>Periodo desde el primero de enero al 30 de marzo</t>
        </r>
      </text>
    </comment>
    <comment ref="T7" authorId="0" shapeId="0" xr:uid="{BE180757-BA74-4B03-8881-4E38F6C9430D}">
      <text>
        <r>
          <rPr>
            <sz val="9"/>
            <color indexed="81"/>
            <rFont val="Tahoma"/>
            <family val="2"/>
          </rPr>
          <t>Periodo desde el primero de abril al 30 de junio</t>
        </r>
      </text>
    </comment>
    <comment ref="U7" authorId="0" shapeId="0" xr:uid="{03877D03-4B28-49F1-BB79-31705266DE9D}">
      <text>
        <r>
          <rPr>
            <sz val="9"/>
            <color indexed="81"/>
            <rFont val="Tahoma"/>
            <family val="2"/>
          </rPr>
          <t>Periodo desde el primero de julio al 30 de septiembre</t>
        </r>
      </text>
    </comment>
    <comment ref="V7" authorId="0" shapeId="0" xr:uid="{EF4C5F31-510E-4755-ACB3-E3053D6C5584}">
      <text>
        <r>
          <rPr>
            <sz val="9"/>
            <color indexed="81"/>
            <rFont val="Tahoma"/>
            <family val="2"/>
          </rPr>
          <t>Periodo desde el primero de octubre al 31 de diciembre</t>
        </r>
      </text>
    </comment>
    <comment ref="W7" authorId="0" shapeId="0" xr:uid="{237E6CEF-926C-481C-84B5-7033473399D8}">
      <text>
        <r>
          <rPr>
            <sz val="9"/>
            <color indexed="81"/>
            <rFont val="Tahoma"/>
            <family val="2"/>
          </rPr>
          <t>De dónde provienen los fondos.</t>
        </r>
      </text>
    </comment>
    <comment ref="X7" authorId="0" shapeId="0" xr:uid="{3AA3A7E9-25DA-4B59-8D57-038B3833B7A0}">
      <text>
        <r>
          <rPr>
            <sz val="9"/>
            <color indexed="81"/>
            <rFont val="Tahoma"/>
            <family val="2"/>
          </rPr>
          <t xml:space="preserve">Monto presupuestado para desarrollar los Producto, Sub-produtos y Actividades </t>
        </r>
      </text>
    </comment>
    <comment ref="A8" authorId="0" shapeId="0" xr:uid="{961C315E-2776-4052-A6F1-A6FCC22246B4}">
      <text>
        <r>
          <rPr>
            <sz val="9"/>
            <color indexed="81"/>
            <rFont val="Tahoma"/>
            <family val="2"/>
          </rPr>
          <t>Código que resume y enumera los diferentes niveles de planificación.</t>
        </r>
      </text>
    </comment>
    <comment ref="B8" authorId="0" shapeId="0" xr:uid="{73D44A1A-9F2C-4DBB-BF78-2F00D6147E16}">
      <text>
        <r>
          <rPr>
            <sz val="9"/>
            <color indexed="81"/>
            <rFont val="Tahoma"/>
            <family val="2"/>
          </rPr>
          <t>Código de área asignado en el libro de códigos (Sheep: "Libro de Códigos" en color rojo).</t>
        </r>
      </text>
    </comment>
    <comment ref="C8" authorId="0" shapeId="0" xr:uid="{307F561E-C575-4567-9F41-08E38077436F}">
      <text>
        <r>
          <rPr>
            <sz val="9"/>
            <color indexed="81"/>
            <rFont val="Tahoma"/>
            <family val="2"/>
          </rPr>
          <t>Código jerárquico del producto en cuestión.</t>
        </r>
      </text>
    </comment>
    <comment ref="D8" authorId="0" shapeId="0" xr:uid="{CF68A0B6-DF6F-4D50-A0AC-6EFA71372327}">
      <text>
        <r>
          <rPr>
            <sz val="9"/>
            <color indexed="81"/>
            <rFont val="Tahoma"/>
            <family val="2"/>
          </rPr>
          <t>Código jerárquico del sub-producto en cuestión.</t>
        </r>
      </text>
    </comment>
    <comment ref="E8" authorId="0" shapeId="0" xr:uid="{125B3427-DBA9-4E3D-915A-7B6205884D14}">
      <text>
        <r>
          <rPr>
            <sz val="9"/>
            <color indexed="81"/>
            <rFont val="Tahoma"/>
            <family val="2"/>
          </rPr>
          <t>Código jerárquico de la actividad en cuestión.</t>
        </r>
      </text>
    </comment>
    <comment ref="F8" authorId="0" shapeId="0" xr:uid="{D657C9CE-A372-41AB-AB46-34C130071D4D}">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ED56CD71-8676-4645-AB08-009FBEBC52D1}">
      <text>
        <r>
          <rPr>
            <sz val="9"/>
            <color indexed="81"/>
            <rFont val="Tahoma"/>
            <family val="2"/>
          </rPr>
          <t>Son bienes o servicios que la institución genera pero que se consumen dentro de la institución.</t>
        </r>
      </text>
    </comment>
    <comment ref="H8" authorId="0" shapeId="0" xr:uid="{EC841186-7C57-4561-A263-D474AC0C06BF}">
      <text>
        <r>
          <rPr>
            <sz val="9"/>
            <color indexed="81"/>
            <rFont val="Tahoma"/>
            <family val="2"/>
          </rPr>
          <t xml:space="preserve">conjunto de acciones que se llevan a cabo para cumplir las metas de un producto o subproducto. 
</t>
        </r>
      </text>
    </comment>
    <comment ref="I8" authorId="0" shapeId="0" xr:uid="{6D753D5A-0BE4-4243-9AE4-0EA24E4AA47A}">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19588AAA-A854-44BE-86C8-B5C99F8FAA66}">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7E631F02-7E5A-42B7-94A5-23740295ABC3}">
      <text>
        <r>
          <rPr>
            <sz val="9"/>
            <color indexed="81"/>
            <rFont val="Tahoma"/>
            <family val="2"/>
          </rPr>
          <t>Responsables al más alto nivel de las áreas.</t>
        </r>
      </text>
    </comment>
    <comment ref="L8" authorId="0" shapeId="0" xr:uid="{B0A74BB4-B917-4BBA-9E62-51A41CC80277}">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FBCF5D3C-2356-4DB3-8C98-292644621421}">
      <text>
        <r>
          <rPr>
            <sz val="9"/>
            <color indexed="81"/>
            <rFont val="Tahoma"/>
            <family val="2"/>
          </rPr>
          <t xml:space="preserve">Situación actual sobre el nivel de avance físico de la  actividad, subproducto, producto…
</t>
        </r>
      </text>
    </comment>
    <comment ref="N8" authorId="0" shapeId="0" xr:uid="{57F7CBB6-6D7D-499A-9577-5195BD2975AD}">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6542DA5D-D37A-4D0A-9AF3-EEF412CC72F6}">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63876968-39C7-43AC-8398-D2C54333063B}">
      <text>
        <r>
          <rPr>
            <sz val="9"/>
            <color indexed="81"/>
            <rFont val="Tahoma"/>
            <family val="2"/>
          </rPr>
          <t>Segmentación o representación trimestral de la meta.</t>
        </r>
      </text>
    </comment>
    <comment ref="T8" authorId="0" shapeId="0" xr:uid="{05FC830F-D2B2-4C2A-85AD-1E1E456E6214}">
      <text>
        <r>
          <rPr>
            <sz val="9"/>
            <color indexed="81"/>
            <rFont val="Tahoma"/>
            <family val="2"/>
          </rPr>
          <t>Segmentación o representación trimestral de la meta.</t>
        </r>
      </text>
    </comment>
    <comment ref="U8" authorId="0" shapeId="0" xr:uid="{A7645750-1CEA-4D24-A28C-CA5CC368E83A}">
      <text>
        <r>
          <rPr>
            <sz val="9"/>
            <color indexed="81"/>
            <rFont val="Tahoma"/>
            <family val="2"/>
          </rPr>
          <t>Segmentación o representación trimestral de la meta.</t>
        </r>
      </text>
    </comment>
    <comment ref="V8" authorId="0" shapeId="0" xr:uid="{F510D0DF-FF76-4B71-8448-2F7CDEF884E1}">
      <text>
        <r>
          <rPr>
            <sz val="9"/>
            <color indexed="81"/>
            <rFont val="Tahoma"/>
            <family val="2"/>
          </rPr>
          <t>Segmentación o representación trimestral de la meta.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AB957318-C229-4BF3-A596-7E626E4423DB}">
      <text>
        <r>
          <rPr>
            <sz val="9"/>
            <color indexed="81"/>
            <rFont val="Tahoma"/>
            <family val="2"/>
          </rPr>
          <t>Seguimiento a la planificación y programación de los productos.</t>
        </r>
      </text>
    </comment>
    <comment ref="P7" authorId="0" shapeId="0" xr:uid="{6A1C9967-9D1D-4867-BCEA-F84A629CEDB2}">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5B8477A9-70DE-4B3F-A35C-C0522BF9C2BF}">
      <text>
        <r>
          <rPr>
            <sz val="9"/>
            <color indexed="81"/>
            <rFont val="Tahoma"/>
            <family val="2"/>
          </rPr>
          <t>Es lo que se pretende alcanzar al final del periodo.</t>
        </r>
      </text>
    </comment>
    <comment ref="R7" authorId="0" shapeId="0" xr:uid="{BC388D6D-0699-415D-92BA-CE4471CB6A9E}">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2A21CDF4-A525-47AB-84C8-34F69C897625}">
      <text>
        <r>
          <rPr>
            <sz val="9"/>
            <color indexed="81"/>
            <rFont val="Tahoma"/>
            <family val="2"/>
          </rPr>
          <t>Periodo desde el primero de enero al 30 de marzo</t>
        </r>
      </text>
    </comment>
    <comment ref="T7" authorId="0" shapeId="0" xr:uid="{F4B39EE6-E8CB-4D3F-B728-C3AFE1A4E786}">
      <text>
        <r>
          <rPr>
            <sz val="9"/>
            <color indexed="81"/>
            <rFont val="Tahoma"/>
            <family val="2"/>
          </rPr>
          <t>Periodo desde el primero de abril al 30 de junio</t>
        </r>
      </text>
    </comment>
    <comment ref="U7" authorId="0" shapeId="0" xr:uid="{8DE018F4-61B2-4B5F-8687-3154668A82C3}">
      <text>
        <r>
          <rPr>
            <sz val="9"/>
            <color indexed="81"/>
            <rFont val="Tahoma"/>
            <family val="2"/>
          </rPr>
          <t>Periodo desde el primero de julio al 30 de septiembre</t>
        </r>
      </text>
    </comment>
    <comment ref="V7" authorId="0" shapeId="0" xr:uid="{FDD5F054-1A28-44AB-9F55-CF10F0C6BB55}">
      <text>
        <r>
          <rPr>
            <sz val="9"/>
            <color indexed="81"/>
            <rFont val="Tahoma"/>
            <family val="2"/>
          </rPr>
          <t>Periodo desde el primero de octubre al 31 de diciembre</t>
        </r>
      </text>
    </comment>
    <comment ref="W7" authorId="0" shapeId="0" xr:uid="{7E7F7592-21EC-4C89-813B-EE9103946843}">
      <text>
        <r>
          <rPr>
            <sz val="9"/>
            <color indexed="81"/>
            <rFont val="Tahoma"/>
            <family val="2"/>
          </rPr>
          <t>De dónde provienen los fondos.</t>
        </r>
      </text>
    </comment>
    <comment ref="X7" authorId="0" shapeId="0" xr:uid="{D88B8C1E-D0CD-4157-8A27-C8BD87ACD55B}">
      <text>
        <r>
          <rPr>
            <sz val="9"/>
            <color indexed="81"/>
            <rFont val="Tahoma"/>
            <family val="2"/>
          </rPr>
          <t xml:space="preserve">Monto presupuestado para desarrollar los Producto, Sub-produtos y Actividades </t>
        </r>
      </text>
    </comment>
    <comment ref="A8" authorId="0" shapeId="0" xr:uid="{9AE6F23F-0079-4F5E-B1EA-C00A99448D7B}">
      <text>
        <r>
          <rPr>
            <sz val="9"/>
            <color indexed="81"/>
            <rFont val="Tahoma"/>
            <family val="2"/>
          </rPr>
          <t>Código que resume y enumera los diferentes niveles de planificación.</t>
        </r>
      </text>
    </comment>
    <comment ref="B8" authorId="0" shapeId="0" xr:uid="{EB6E3614-FEF4-47E4-A05F-B57CE4C9D367}">
      <text>
        <r>
          <rPr>
            <sz val="9"/>
            <color indexed="81"/>
            <rFont val="Tahoma"/>
            <family val="2"/>
          </rPr>
          <t>Código de área asignado en el libro de códigos (Sheep: "Libro de Códigos" en color rojo).</t>
        </r>
      </text>
    </comment>
    <comment ref="C8" authorId="0" shapeId="0" xr:uid="{1E0D4729-2579-4B17-A71B-3110CFABA54E}">
      <text>
        <r>
          <rPr>
            <sz val="9"/>
            <color indexed="81"/>
            <rFont val="Tahoma"/>
            <family val="2"/>
          </rPr>
          <t>Código jerárquico del producto en cuestión.</t>
        </r>
      </text>
    </comment>
    <comment ref="D8" authorId="0" shapeId="0" xr:uid="{23107BF9-8919-4884-A354-F8F825C9540D}">
      <text>
        <r>
          <rPr>
            <sz val="9"/>
            <color indexed="81"/>
            <rFont val="Tahoma"/>
            <family val="2"/>
          </rPr>
          <t>Código jerárquico del sub-producto en cuestión.</t>
        </r>
      </text>
    </comment>
    <comment ref="E8" authorId="0" shapeId="0" xr:uid="{C9FAA774-E6D5-4CF7-92E8-810861DD9CC6}">
      <text>
        <r>
          <rPr>
            <sz val="9"/>
            <color indexed="81"/>
            <rFont val="Tahoma"/>
            <family val="2"/>
          </rPr>
          <t>Código jerárquico de la actividad en cuestión.</t>
        </r>
      </text>
    </comment>
    <comment ref="F8" authorId="0" shapeId="0" xr:uid="{A4ACD454-B535-47B9-963B-1A6CEDFD603A}">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A142F673-6B49-4AB5-87EE-A0BC2E444A8F}">
      <text>
        <r>
          <rPr>
            <sz val="9"/>
            <color indexed="81"/>
            <rFont val="Tahoma"/>
            <family val="2"/>
          </rPr>
          <t>Son bienes o servicios que la institución genera pero que se consumen dentro de la institución.</t>
        </r>
      </text>
    </comment>
    <comment ref="H8" authorId="0" shapeId="0" xr:uid="{A43DAD61-6ECE-4854-8B47-0CAA8C84CBDB}">
      <text>
        <r>
          <rPr>
            <sz val="9"/>
            <color indexed="81"/>
            <rFont val="Tahoma"/>
            <family val="2"/>
          </rPr>
          <t xml:space="preserve">conjunto de acciones que se llevan a cabo para cumplir las metas de un producto o subproducto. 
</t>
        </r>
      </text>
    </comment>
    <comment ref="I8" authorId="0" shapeId="0" xr:uid="{DAF3AA15-558F-418D-8CFF-7F82D7190128}">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3865C0B7-8B0E-4E4F-9288-D5C17210C070}">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88AAAFEB-5BD4-4131-B8E6-204C6D60B9EE}">
      <text>
        <r>
          <rPr>
            <sz val="9"/>
            <color indexed="81"/>
            <rFont val="Tahoma"/>
            <family val="2"/>
          </rPr>
          <t>Responsables al más alto nivel de las áreas.</t>
        </r>
      </text>
    </comment>
    <comment ref="L8" authorId="0" shapeId="0" xr:uid="{2D011090-7A4F-4418-8DC5-EF3FDB72D9B9}">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AE0FB284-37A1-40A4-97CA-9CEB101AA50E}">
      <text>
        <r>
          <rPr>
            <sz val="9"/>
            <color indexed="81"/>
            <rFont val="Tahoma"/>
            <family val="2"/>
          </rPr>
          <t xml:space="preserve">Situación actual sobre el nivel de avance físico de la  actividad, subproducto, producto…
</t>
        </r>
      </text>
    </comment>
    <comment ref="N8" authorId="0" shapeId="0" xr:uid="{A159733F-1038-4786-BBD8-A6651C4294ED}">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8660AFB6-4226-486C-A01E-AC6BFF940D10}">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A7FFBEA5-1C19-48B9-AE26-0D2EEC062DA1}">
      <text>
        <r>
          <rPr>
            <sz val="9"/>
            <color indexed="81"/>
            <rFont val="Tahoma"/>
            <family val="2"/>
          </rPr>
          <t>Segmentación o representación trimestral de la meta.</t>
        </r>
      </text>
    </comment>
    <comment ref="T8" authorId="0" shapeId="0" xr:uid="{416213AC-B994-431E-8D7C-AB1793689F9F}">
      <text>
        <r>
          <rPr>
            <sz val="9"/>
            <color indexed="81"/>
            <rFont val="Tahoma"/>
            <family val="2"/>
          </rPr>
          <t>Segmentación o representación trimestral de la meta.</t>
        </r>
      </text>
    </comment>
    <comment ref="U8" authorId="0" shapeId="0" xr:uid="{E232C1E9-8B47-4BCD-9A9C-8CD7FB4ADBFA}">
      <text>
        <r>
          <rPr>
            <sz val="9"/>
            <color indexed="81"/>
            <rFont val="Tahoma"/>
            <family val="2"/>
          </rPr>
          <t>Segmentación o representación trimestral de la meta.</t>
        </r>
      </text>
    </comment>
    <comment ref="V8" authorId="0" shapeId="0" xr:uid="{5673B50C-7936-4887-A03D-4C7E11D719A6}">
      <text>
        <r>
          <rPr>
            <sz val="9"/>
            <color indexed="81"/>
            <rFont val="Tahoma"/>
            <family val="2"/>
          </rPr>
          <t>Segmentación o representación trimestral de la meta.</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4109DBA7-5B9E-4915-87C2-1DD59370B809}">
      <text>
        <r>
          <rPr>
            <sz val="9"/>
            <color indexed="81"/>
            <rFont val="Tahoma"/>
            <family val="2"/>
          </rPr>
          <t>Seguimiento a la planificación y programación de los productos.</t>
        </r>
      </text>
    </comment>
    <comment ref="P7" authorId="0" shapeId="0" xr:uid="{BD7D6F5E-9C89-4649-BFF3-4881E406F1AC}">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A667C685-C81B-4B1B-92F9-01AB23AD3EA5}">
      <text>
        <r>
          <rPr>
            <sz val="9"/>
            <color indexed="81"/>
            <rFont val="Tahoma"/>
            <family val="2"/>
          </rPr>
          <t>Es lo que se pretende alcanzar al final del periodo.</t>
        </r>
      </text>
    </comment>
    <comment ref="R7" authorId="0" shapeId="0" xr:uid="{FF1793A1-032F-4E53-A7AD-92C5D963A9CA}">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E05429B4-AC33-404C-9BBC-A9172F37C3C6}">
      <text>
        <r>
          <rPr>
            <sz val="9"/>
            <color indexed="81"/>
            <rFont val="Tahoma"/>
            <family val="2"/>
          </rPr>
          <t>Periodo desde el primero de enero al 30 de marzo</t>
        </r>
      </text>
    </comment>
    <comment ref="T7" authorId="0" shapeId="0" xr:uid="{E2DC5AA2-8023-400B-9BC1-3AF18DBAF325}">
      <text>
        <r>
          <rPr>
            <sz val="9"/>
            <color indexed="81"/>
            <rFont val="Tahoma"/>
            <family val="2"/>
          </rPr>
          <t>Periodo desde el primero de abril al 30 de junio</t>
        </r>
      </text>
    </comment>
    <comment ref="U7" authorId="0" shapeId="0" xr:uid="{73B7D8C8-CBA9-4C43-8BE7-675B20029396}">
      <text>
        <r>
          <rPr>
            <sz val="9"/>
            <color indexed="81"/>
            <rFont val="Tahoma"/>
            <family val="2"/>
          </rPr>
          <t>Periodo desde el primero de julio al 30 de septiembre</t>
        </r>
      </text>
    </comment>
    <comment ref="V7" authorId="0" shapeId="0" xr:uid="{FEC44A23-517E-4150-B04A-2772D4D06BEB}">
      <text>
        <r>
          <rPr>
            <sz val="9"/>
            <color indexed="81"/>
            <rFont val="Tahoma"/>
            <family val="2"/>
          </rPr>
          <t>Periodo desde el primero de octubre al 31 de diciembre</t>
        </r>
      </text>
    </comment>
    <comment ref="W7" authorId="0" shapeId="0" xr:uid="{F7587FDC-0A36-4945-9721-A3C8A0B10959}">
      <text>
        <r>
          <rPr>
            <sz val="9"/>
            <color indexed="81"/>
            <rFont val="Tahoma"/>
            <family val="2"/>
          </rPr>
          <t>De dónde provienen los fondos.</t>
        </r>
      </text>
    </comment>
    <comment ref="X7" authorId="0" shapeId="0" xr:uid="{2294236C-B4B8-4BBA-8947-58FDF728786D}">
      <text>
        <r>
          <rPr>
            <sz val="9"/>
            <color indexed="81"/>
            <rFont val="Tahoma"/>
            <family val="2"/>
          </rPr>
          <t xml:space="preserve">Monto presupuestado para desarrollar los Producto, Sub-produtos y Actividades </t>
        </r>
      </text>
    </comment>
    <comment ref="A8" authorId="0" shapeId="0" xr:uid="{02377FFD-96D3-4F71-92C8-68E70075C262}">
      <text>
        <r>
          <rPr>
            <sz val="9"/>
            <color indexed="81"/>
            <rFont val="Tahoma"/>
            <family val="2"/>
          </rPr>
          <t>Código que resume y enumera los diferentes niveles de planificación.</t>
        </r>
      </text>
    </comment>
    <comment ref="B8" authorId="0" shapeId="0" xr:uid="{3487229D-C90D-445A-AECA-BE0C9E6B2CA2}">
      <text>
        <r>
          <rPr>
            <sz val="9"/>
            <color indexed="81"/>
            <rFont val="Tahoma"/>
            <family val="2"/>
          </rPr>
          <t>Código de área asignado en el libro de códigos (Sheep: "Libro de Códigos" en color rojo).</t>
        </r>
      </text>
    </comment>
    <comment ref="C8" authorId="0" shapeId="0" xr:uid="{7CE4B7E6-2A42-4EFD-9D44-4DDBD189F007}">
      <text>
        <r>
          <rPr>
            <sz val="9"/>
            <color indexed="81"/>
            <rFont val="Tahoma"/>
            <family val="2"/>
          </rPr>
          <t>Código jerárquico del producto en cuestión.</t>
        </r>
      </text>
    </comment>
    <comment ref="D8" authorId="0" shapeId="0" xr:uid="{718EF83C-6E9F-4416-A8F9-614DE35F7621}">
      <text>
        <r>
          <rPr>
            <sz val="9"/>
            <color indexed="81"/>
            <rFont val="Tahoma"/>
            <family val="2"/>
          </rPr>
          <t>Código jerárquico del sub-producto en cuestión.</t>
        </r>
      </text>
    </comment>
    <comment ref="E8" authorId="0" shapeId="0" xr:uid="{D8C1A714-6B65-4CC8-8C85-0D915BB8E8C4}">
      <text>
        <r>
          <rPr>
            <sz val="9"/>
            <color indexed="81"/>
            <rFont val="Tahoma"/>
            <family val="2"/>
          </rPr>
          <t>Código jerárquico de la actividad en cuestión.</t>
        </r>
      </text>
    </comment>
    <comment ref="F8" authorId="0" shapeId="0" xr:uid="{8EFD3F34-4EF3-476F-BE10-153D96703A43}">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FEDED9DE-D2AF-4062-BF08-2259108AA2C7}">
      <text>
        <r>
          <rPr>
            <sz val="9"/>
            <color indexed="81"/>
            <rFont val="Tahoma"/>
            <family val="2"/>
          </rPr>
          <t>Son bienes o servicios que la institución genera pero que se consumen dentro de la institución.</t>
        </r>
      </text>
    </comment>
    <comment ref="H8" authorId="0" shapeId="0" xr:uid="{102F2A8E-CCED-4271-8B09-D7F291B7C18C}">
      <text>
        <r>
          <rPr>
            <sz val="9"/>
            <color indexed="81"/>
            <rFont val="Tahoma"/>
            <family val="2"/>
          </rPr>
          <t xml:space="preserve">conjunto de acciones que se llevan a cabo para cumplir las metas de un producto o subproducto. 
</t>
        </r>
      </text>
    </comment>
    <comment ref="I8" authorId="0" shapeId="0" xr:uid="{D9D4D2BE-466E-455B-8DCF-44DB2C8CFF4B}">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9C20148F-0E9F-443B-B1E4-272129B2DC42}">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440E1F45-2894-4465-9BDC-91B5C2128455}">
      <text>
        <r>
          <rPr>
            <sz val="9"/>
            <color indexed="81"/>
            <rFont val="Tahoma"/>
            <family val="2"/>
          </rPr>
          <t>Responsables al más alto nivel de las áreas.</t>
        </r>
      </text>
    </comment>
    <comment ref="L8" authorId="0" shapeId="0" xr:uid="{42D60836-E825-4883-9881-96E825056C7A}">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F0C164FB-1E98-4FF1-B68C-E3CABFB87872}">
      <text>
        <r>
          <rPr>
            <sz val="9"/>
            <color indexed="81"/>
            <rFont val="Tahoma"/>
            <family val="2"/>
          </rPr>
          <t xml:space="preserve">Situación actual sobre el nivel de avance físico de la  actividad, subproducto, producto…
</t>
        </r>
      </text>
    </comment>
    <comment ref="N8" authorId="0" shapeId="0" xr:uid="{4DFCBF18-714B-430B-96A1-406A4CDB0CB6}">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DC821922-8F05-433B-BAB9-98CCA9659DF2}">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2A34BEFB-E47A-41D9-BB92-4A62085B1043}">
      <text>
        <r>
          <rPr>
            <sz val="9"/>
            <color indexed="81"/>
            <rFont val="Tahoma"/>
            <family val="2"/>
          </rPr>
          <t>Segmentación o representación trimestral de la meta.</t>
        </r>
      </text>
    </comment>
    <comment ref="T8" authorId="0" shapeId="0" xr:uid="{7048B502-D16E-492C-8FB2-19920DA03ECE}">
      <text>
        <r>
          <rPr>
            <sz val="9"/>
            <color indexed="81"/>
            <rFont val="Tahoma"/>
            <family val="2"/>
          </rPr>
          <t>Segmentación o representación trimestral de la meta.</t>
        </r>
      </text>
    </comment>
    <comment ref="U8" authorId="0" shapeId="0" xr:uid="{352EAFB1-4D56-4C4E-82DC-09B47E6AD3BD}">
      <text>
        <r>
          <rPr>
            <sz val="9"/>
            <color indexed="81"/>
            <rFont val="Tahoma"/>
            <family val="2"/>
          </rPr>
          <t>Segmentación o representación trimestral de la meta.</t>
        </r>
      </text>
    </comment>
    <comment ref="V8" authorId="0" shapeId="0" xr:uid="{426B785D-E1FC-4E27-93C1-179A5503D591}">
      <text>
        <r>
          <rPr>
            <sz val="9"/>
            <color indexed="81"/>
            <rFont val="Tahoma"/>
            <family val="2"/>
          </rPr>
          <t>Segmentación o representación trimestral de la meta.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DF7524BE-9413-4F53-8C77-F6513D492546}">
      <text>
        <r>
          <rPr>
            <sz val="9"/>
            <color indexed="81"/>
            <rFont val="Tahoma"/>
            <family val="2"/>
          </rPr>
          <t>Seguimiento a la planificación y programación de los productos.</t>
        </r>
      </text>
    </comment>
    <comment ref="P7" authorId="0" shapeId="0" xr:uid="{3BDD1B08-D510-48E8-AC2A-747F2357234A}">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CE1A9743-74F0-4D23-A881-5E6CD55543C2}">
      <text>
        <r>
          <rPr>
            <sz val="9"/>
            <color indexed="81"/>
            <rFont val="Tahoma"/>
            <family val="2"/>
          </rPr>
          <t>Es lo que se pretende alcanzar al final del periodo.</t>
        </r>
      </text>
    </comment>
    <comment ref="R7" authorId="0" shapeId="0" xr:uid="{AABD7940-7C86-4F92-82B1-C0C18BF4D147}">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304FF001-DD48-42C7-A083-294F05610A7F}">
      <text>
        <r>
          <rPr>
            <sz val="9"/>
            <color indexed="81"/>
            <rFont val="Tahoma"/>
            <family val="2"/>
          </rPr>
          <t>Periodo desde el primero de enero al 30 de marzo</t>
        </r>
      </text>
    </comment>
    <comment ref="T7" authorId="0" shapeId="0" xr:uid="{21CCCA81-32FC-48A4-BE60-416B759384D3}">
      <text>
        <r>
          <rPr>
            <sz val="9"/>
            <color indexed="81"/>
            <rFont val="Tahoma"/>
            <family val="2"/>
          </rPr>
          <t>Periodo desde el primero de abril al 30 de junio</t>
        </r>
      </text>
    </comment>
    <comment ref="U7" authorId="0" shapeId="0" xr:uid="{61662619-9DDE-4ACE-BE48-78EA905E8580}">
      <text>
        <r>
          <rPr>
            <sz val="9"/>
            <color indexed="81"/>
            <rFont val="Tahoma"/>
            <family val="2"/>
          </rPr>
          <t>Periodo desde el primero de julio al 30 de septiembre</t>
        </r>
      </text>
    </comment>
    <comment ref="V7" authorId="0" shapeId="0" xr:uid="{B5D3F22A-0E91-4BFC-8C88-58CD80491753}">
      <text>
        <r>
          <rPr>
            <sz val="9"/>
            <color indexed="81"/>
            <rFont val="Tahoma"/>
            <family val="2"/>
          </rPr>
          <t>Periodo desde el primero de octubre al 31 de diciembre</t>
        </r>
      </text>
    </comment>
    <comment ref="W7" authorId="0" shapeId="0" xr:uid="{7E0B4BE9-1A70-4E90-AA92-F9021D89DA57}">
      <text>
        <r>
          <rPr>
            <sz val="9"/>
            <color indexed="81"/>
            <rFont val="Tahoma"/>
            <family val="2"/>
          </rPr>
          <t>De dónde provienen los fondos.</t>
        </r>
      </text>
    </comment>
    <comment ref="X7" authorId="0" shapeId="0" xr:uid="{B84BFE6C-7865-4959-B5AD-3FAFCDB8EC71}">
      <text>
        <r>
          <rPr>
            <sz val="9"/>
            <color indexed="81"/>
            <rFont val="Tahoma"/>
            <family val="2"/>
          </rPr>
          <t xml:space="preserve">Monto presupuestado para desarrollar los Producto, Sub-produtos y Actividades </t>
        </r>
      </text>
    </comment>
    <comment ref="A8" authorId="0" shapeId="0" xr:uid="{2FD0EBD9-DF0E-4311-B4A8-27D0420DB787}">
      <text>
        <r>
          <rPr>
            <sz val="9"/>
            <color indexed="81"/>
            <rFont val="Tahoma"/>
            <family val="2"/>
          </rPr>
          <t>Código que resume y enumera los diferentes niveles de planificación.</t>
        </r>
      </text>
    </comment>
    <comment ref="B8" authorId="0" shapeId="0" xr:uid="{7A1613F9-466B-4604-AF19-ECF1F9859F79}">
      <text>
        <r>
          <rPr>
            <sz val="9"/>
            <color indexed="81"/>
            <rFont val="Tahoma"/>
            <family val="2"/>
          </rPr>
          <t>Código de área asignado en el libro de códigos (Sheep: "Libro de Códigos" en color rojo).</t>
        </r>
      </text>
    </comment>
    <comment ref="C8" authorId="0" shapeId="0" xr:uid="{C2DABB9C-8D5D-4463-9D29-9FAC2A535790}">
      <text>
        <r>
          <rPr>
            <sz val="9"/>
            <color indexed="81"/>
            <rFont val="Tahoma"/>
            <family val="2"/>
          </rPr>
          <t>Código jerárquico del producto en cuestión.</t>
        </r>
      </text>
    </comment>
    <comment ref="D8" authorId="0" shapeId="0" xr:uid="{FDE949DF-550D-457D-9207-F7225BC66A2F}">
      <text>
        <r>
          <rPr>
            <sz val="9"/>
            <color indexed="81"/>
            <rFont val="Tahoma"/>
            <family val="2"/>
          </rPr>
          <t>Código jerárquico del sub-producto en cuestión.</t>
        </r>
      </text>
    </comment>
    <comment ref="E8" authorId="0" shapeId="0" xr:uid="{EFFD7270-51C2-45C7-8C28-529E08941CA3}">
      <text>
        <r>
          <rPr>
            <sz val="9"/>
            <color indexed="81"/>
            <rFont val="Tahoma"/>
            <family val="2"/>
          </rPr>
          <t>Código jerárquico de la actividad en cuestión.</t>
        </r>
      </text>
    </comment>
    <comment ref="F8" authorId="0" shapeId="0" xr:uid="{7F38C8A1-57AC-4A5D-9DEF-036242FDB059}">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421FA672-66AE-40B4-974D-2CAD528743C9}">
      <text>
        <r>
          <rPr>
            <sz val="9"/>
            <color indexed="81"/>
            <rFont val="Tahoma"/>
            <family val="2"/>
          </rPr>
          <t>Son bienes o servicios que la institución genera pero que se consumen dentro de la institución.</t>
        </r>
      </text>
    </comment>
    <comment ref="H8" authorId="0" shapeId="0" xr:uid="{42825685-A7CF-4256-BA72-A3627C60A66D}">
      <text>
        <r>
          <rPr>
            <sz val="9"/>
            <color indexed="81"/>
            <rFont val="Tahoma"/>
            <family val="2"/>
          </rPr>
          <t xml:space="preserve">conjunto de acciones que se llevan a cabo para cumplir las metas de un producto o subproducto. 
</t>
        </r>
      </text>
    </comment>
    <comment ref="I8" authorId="0" shapeId="0" xr:uid="{767B2973-26DC-4680-BE37-297EF3A0DB33}">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16EF0924-FE93-4B97-AA23-4B8FE798827F}">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854F2188-8A15-4C10-B213-35847CDED574}">
      <text>
        <r>
          <rPr>
            <sz val="9"/>
            <color indexed="81"/>
            <rFont val="Tahoma"/>
            <family val="2"/>
          </rPr>
          <t>Responsables al más alto nivel de las áreas.</t>
        </r>
      </text>
    </comment>
    <comment ref="L8" authorId="0" shapeId="0" xr:uid="{95E3F2CC-DC33-45CD-86D6-CE9E490D1279}">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06E04539-3F1D-4599-B377-76DEDDF42B2D}">
      <text>
        <r>
          <rPr>
            <sz val="9"/>
            <color indexed="81"/>
            <rFont val="Tahoma"/>
            <family val="2"/>
          </rPr>
          <t xml:space="preserve">Situación actual sobre el nivel de avance físico de la  actividad, subproducto, producto…
</t>
        </r>
      </text>
    </comment>
    <comment ref="N8" authorId="0" shapeId="0" xr:uid="{96CFC488-B5FB-4BC5-9494-E3A30B07C9A9}">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6B60AF37-D957-4DCD-8DB3-13A441DE06A2}">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66864E8F-8E94-4B3D-B717-3B7840F00893}">
      <text>
        <r>
          <rPr>
            <sz val="9"/>
            <color indexed="81"/>
            <rFont val="Tahoma"/>
            <family val="2"/>
          </rPr>
          <t>Segmentación o representación trimestral de la meta.</t>
        </r>
      </text>
    </comment>
    <comment ref="T8" authorId="0" shapeId="0" xr:uid="{EB0DF7E8-66BA-4C15-BCA3-7254EA33656D}">
      <text>
        <r>
          <rPr>
            <sz val="9"/>
            <color indexed="81"/>
            <rFont val="Tahoma"/>
            <family val="2"/>
          </rPr>
          <t>Segmentación o representación trimestral de la meta.</t>
        </r>
      </text>
    </comment>
    <comment ref="U8" authorId="0" shapeId="0" xr:uid="{41AAB31E-E709-4FD3-9AE3-BA33B522F34F}">
      <text>
        <r>
          <rPr>
            <sz val="9"/>
            <color indexed="81"/>
            <rFont val="Tahoma"/>
            <family val="2"/>
          </rPr>
          <t>Segmentación o representación trimestral de la meta.</t>
        </r>
      </text>
    </comment>
    <comment ref="V8" authorId="0" shapeId="0" xr:uid="{FDC4E8BC-96BE-4373-9A39-B8CE405D70EA}">
      <text>
        <r>
          <rPr>
            <sz val="9"/>
            <color indexed="81"/>
            <rFont val="Tahoma"/>
            <family val="2"/>
          </rPr>
          <t>Segmentación o representación trimestral de la meta.</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F84EBBCE-6F9A-48FB-9E91-49C6E18ED052}">
      <text>
        <r>
          <rPr>
            <sz val="9"/>
            <color indexed="81"/>
            <rFont val="Tahoma"/>
            <family val="2"/>
          </rPr>
          <t>Seguimiento a la planificación y programación de los productos.</t>
        </r>
      </text>
    </comment>
    <comment ref="P7" authorId="0" shapeId="0" xr:uid="{A987C366-DBBB-489E-857E-95059238BCBE}">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F7F8A1A3-EEBA-42AA-886B-5969783DF170}">
      <text>
        <r>
          <rPr>
            <sz val="9"/>
            <color indexed="81"/>
            <rFont val="Tahoma"/>
            <family val="2"/>
          </rPr>
          <t>Es lo que se pretende alcanzar al final del periodo.</t>
        </r>
      </text>
    </comment>
    <comment ref="R7" authorId="0" shapeId="0" xr:uid="{CE81F4F9-FFD2-4691-9713-6B4E34BA021C}">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9FB63D4F-014D-4F20-8C7E-97FCD5DD4869}">
      <text>
        <r>
          <rPr>
            <sz val="9"/>
            <color indexed="81"/>
            <rFont val="Tahoma"/>
            <family val="2"/>
          </rPr>
          <t>Periodo desde el primero de enero al 30 de marzo</t>
        </r>
      </text>
    </comment>
    <comment ref="T7" authorId="0" shapeId="0" xr:uid="{AFE74546-B83B-4E82-9CD0-57DCB64BAEAE}">
      <text>
        <r>
          <rPr>
            <sz val="9"/>
            <color indexed="81"/>
            <rFont val="Tahoma"/>
            <family val="2"/>
          </rPr>
          <t>Periodo desde el primero de abril al 30 de junio</t>
        </r>
      </text>
    </comment>
    <comment ref="U7" authorId="0" shapeId="0" xr:uid="{D154BB76-C653-4EA0-AAF8-58AD016FA028}">
      <text>
        <r>
          <rPr>
            <sz val="9"/>
            <color indexed="81"/>
            <rFont val="Tahoma"/>
            <family val="2"/>
          </rPr>
          <t>Periodo desde el primero de julio al 30 de septiembre</t>
        </r>
      </text>
    </comment>
    <comment ref="V7" authorId="0" shapeId="0" xr:uid="{A4757032-CBC3-4BB6-8393-5F0339001C99}">
      <text>
        <r>
          <rPr>
            <sz val="9"/>
            <color indexed="81"/>
            <rFont val="Tahoma"/>
            <family val="2"/>
          </rPr>
          <t>Periodo desde el primero de octubre al 31 de diciembre</t>
        </r>
      </text>
    </comment>
    <comment ref="W7" authorId="0" shapeId="0" xr:uid="{DF91FB04-80CD-45B0-9D7D-93C5C6C600AB}">
      <text>
        <r>
          <rPr>
            <sz val="9"/>
            <color indexed="81"/>
            <rFont val="Tahoma"/>
            <family val="2"/>
          </rPr>
          <t>De dónde provienen los fondos.</t>
        </r>
      </text>
    </comment>
    <comment ref="X7" authorId="0" shapeId="0" xr:uid="{7AE299D1-CD11-4616-B8BC-09BDFD078B09}">
      <text>
        <r>
          <rPr>
            <sz val="9"/>
            <color indexed="81"/>
            <rFont val="Tahoma"/>
            <family val="2"/>
          </rPr>
          <t xml:space="preserve">Monto presupuestado para desarrollar los Producto, Sub-produtos y Actividades </t>
        </r>
      </text>
    </comment>
    <comment ref="A8" authorId="0" shapeId="0" xr:uid="{B057ED81-C936-4DEA-BB4F-CE20A7AB479C}">
      <text>
        <r>
          <rPr>
            <sz val="9"/>
            <color indexed="81"/>
            <rFont val="Tahoma"/>
            <family val="2"/>
          </rPr>
          <t>Código que resume y enumera los diferentes niveles de planificación.</t>
        </r>
      </text>
    </comment>
    <comment ref="B8" authorId="0" shapeId="0" xr:uid="{B6865C5F-7D74-4407-8597-9232FD300367}">
      <text>
        <r>
          <rPr>
            <sz val="9"/>
            <color indexed="81"/>
            <rFont val="Tahoma"/>
            <family val="2"/>
          </rPr>
          <t>Código de área asignado en el libro de códigos (Sheep: "Libro de Códigos" en color rojo).</t>
        </r>
      </text>
    </comment>
    <comment ref="C8" authorId="0" shapeId="0" xr:uid="{6FA5D433-0B63-40BB-B7F4-BF4E1D974F90}">
      <text>
        <r>
          <rPr>
            <sz val="9"/>
            <color indexed="81"/>
            <rFont val="Tahoma"/>
            <family val="2"/>
          </rPr>
          <t>Código jerárquico del producto en cuestión.</t>
        </r>
      </text>
    </comment>
    <comment ref="D8" authorId="0" shapeId="0" xr:uid="{B720E964-4CB3-4D07-9B0F-89650500AC72}">
      <text>
        <r>
          <rPr>
            <sz val="9"/>
            <color indexed="81"/>
            <rFont val="Tahoma"/>
            <family val="2"/>
          </rPr>
          <t>Código jerárquico del sub-producto en cuestión.</t>
        </r>
      </text>
    </comment>
    <comment ref="E8" authorId="0" shapeId="0" xr:uid="{796207AC-6EDA-4066-B3D1-CE14E260CA74}">
      <text>
        <r>
          <rPr>
            <sz val="9"/>
            <color indexed="81"/>
            <rFont val="Tahoma"/>
            <family val="2"/>
          </rPr>
          <t>Código jerárquico de la actividad en cuestión.</t>
        </r>
      </text>
    </comment>
    <comment ref="F8" authorId="0" shapeId="0" xr:uid="{1C4EACD3-DB87-402F-936D-0ECADF54F03E}">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729BB9C9-8612-4F05-9FAF-1EC98E910847}">
      <text>
        <r>
          <rPr>
            <sz val="9"/>
            <color indexed="81"/>
            <rFont val="Tahoma"/>
            <family val="2"/>
          </rPr>
          <t>Son bienes o servicios que la institución genera pero que se consumen dentro de la institución.</t>
        </r>
      </text>
    </comment>
    <comment ref="H8" authorId="0" shapeId="0" xr:uid="{004B5531-AB67-4670-A4FD-D8A295C9665F}">
      <text>
        <r>
          <rPr>
            <sz val="9"/>
            <color indexed="81"/>
            <rFont val="Tahoma"/>
            <family val="2"/>
          </rPr>
          <t xml:space="preserve">conjunto de acciones que se llevan a cabo para cumplir las metas de un producto o subproducto. 
</t>
        </r>
      </text>
    </comment>
    <comment ref="I8" authorId="0" shapeId="0" xr:uid="{700F9D5E-F7AA-40DC-B88D-85D2D40666D7}">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3B8F8302-5EAC-4638-BC7C-07BD1045BF8B}">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59C29F52-D78F-4F98-BD3F-57E9F8F0C2CD}">
      <text>
        <r>
          <rPr>
            <sz val="9"/>
            <color indexed="81"/>
            <rFont val="Tahoma"/>
            <family val="2"/>
          </rPr>
          <t>Responsables al más alto nivel de las áreas.</t>
        </r>
      </text>
    </comment>
    <comment ref="L8" authorId="0" shapeId="0" xr:uid="{F3C9DCA9-CA15-4785-B8B5-0B021668DC96}">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2D2990B0-5811-4201-955C-4D5FE38FC35A}">
      <text>
        <r>
          <rPr>
            <sz val="9"/>
            <color indexed="81"/>
            <rFont val="Tahoma"/>
            <family val="2"/>
          </rPr>
          <t xml:space="preserve">Situación actual sobre el nivel de avance físico de la  actividad, subproducto, producto…
</t>
        </r>
      </text>
    </comment>
    <comment ref="N8" authorId="0" shapeId="0" xr:uid="{F73BE000-6B26-43F5-9CC1-3EA6F23407F3}">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2FFD0B95-2541-4ABA-8863-FD213C62BE91}">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6040C059-5954-46FD-8390-30A20DB5CF2E}">
      <text>
        <r>
          <rPr>
            <sz val="9"/>
            <color indexed="81"/>
            <rFont val="Tahoma"/>
            <family val="2"/>
          </rPr>
          <t>Segmentación o representación trimestral de la meta.</t>
        </r>
      </text>
    </comment>
    <comment ref="T8" authorId="0" shapeId="0" xr:uid="{2B80D748-55FC-46A0-B8D8-D831EAF13DBA}">
      <text>
        <r>
          <rPr>
            <sz val="9"/>
            <color indexed="81"/>
            <rFont val="Tahoma"/>
            <family val="2"/>
          </rPr>
          <t>Segmentación o representación trimestral de la meta.</t>
        </r>
      </text>
    </comment>
    <comment ref="U8" authorId="0" shapeId="0" xr:uid="{5123D19E-4742-4BE7-87D1-506C6FE17B39}">
      <text>
        <r>
          <rPr>
            <sz val="9"/>
            <color indexed="81"/>
            <rFont val="Tahoma"/>
            <family val="2"/>
          </rPr>
          <t>Segmentación o representación trimestral de la meta.</t>
        </r>
      </text>
    </comment>
    <comment ref="V8" authorId="0" shapeId="0" xr:uid="{5D58B417-6CEA-42C8-B211-48B4921EDC30}">
      <text>
        <r>
          <rPr>
            <sz val="9"/>
            <color indexed="81"/>
            <rFont val="Tahoma"/>
            <family val="2"/>
          </rPr>
          <t>Segmentación o representación trimestral de la meta.</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D422160F-1567-4BE9-819D-4477027DF21B}">
      <text>
        <r>
          <rPr>
            <sz val="9"/>
            <color indexed="81"/>
            <rFont val="Tahoma"/>
            <family val="2"/>
          </rPr>
          <t>Seguimiento a la planificación y programación de los productos.</t>
        </r>
      </text>
    </comment>
    <comment ref="P7" authorId="0" shapeId="0" xr:uid="{887CA11B-1053-4EF8-A436-E65A3C27B6B7}">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5298E260-6EAD-4D29-A1B0-8D4D7E9F3C7C}">
      <text>
        <r>
          <rPr>
            <sz val="9"/>
            <color indexed="81"/>
            <rFont val="Tahoma"/>
            <family val="2"/>
          </rPr>
          <t>Es lo que se pretende alcanzar al final del periodo.</t>
        </r>
      </text>
    </comment>
    <comment ref="R7" authorId="0" shapeId="0" xr:uid="{1FB738B7-E03B-4DB4-B0FE-E959DD223C3B}">
      <text>
        <r>
          <rPr>
            <sz val="9"/>
            <color rgb="FF000000"/>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D86E16C2-4739-46EF-A48F-343C6A5BF612}">
      <text>
        <r>
          <rPr>
            <sz val="9"/>
            <color indexed="81"/>
            <rFont val="Tahoma"/>
            <family val="2"/>
          </rPr>
          <t>Periodo desde el primero de enero al 30 de marzo</t>
        </r>
      </text>
    </comment>
    <comment ref="T7" authorId="0" shapeId="0" xr:uid="{73F78E97-ACA6-420A-B7E2-7FA4CA7A161C}">
      <text>
        <r>
          <rPr>
            <sz val="9"/>
            <color indexed="81"/>
            <rFont val="Tahoma"/>
            <family val="2"/>
          </rPr>
          <t>Periodo desde el primero de abril al 30 de junio</t>
        </r>
      </text>
    </comment>
    <comment ref="U7" authorId="0" shapeId="0" xr:uid="{1A23A879-C995-423D-BF7A-6CBFBD5B5FF5}">
      <text>
        <r>
          <rPr>
            <sz val="9"/>
            <color indexed="81"/>
            <rFont val="Tahoma"/>
            <family val="2"/>
          </rPr>
          <t>Periodo desde el primero de julio al 30 de septiembre</t>
        </r>
      </text>
    </comment>
    <comment ref="V7" authorId="0" shapeId="0" xr:uid="{C37FAED0-3310-404F-9117-C2B7F8D659F4}">
      <text>
        <r>
          <rPr>
            <sz val="9"/>
            <color indexed="81"/>
            <rFont val="Tahoma"/>
            <family val="2"/>
          </rPr>
          <t>Periodo desde el primero de octubre al 31 de diciembre</t>
        </r>
      </text>
    </comment>
    <comment ref="W7" authorId="0" shapeId="0" xr:uid="{7F508D60-C3BC-447C-93F0-6E146D7EBBAF}">
      <text>
        <r>
          <rPr>
            <sz val="9"/>
            <color indexed="81"/>
            <rFont val="Tahoma"/>
            <family val="2"/>
          </rPr>
          <t>De dónde provienen los fondos.</t>
        </r>
      </text>
    </comment>
    <comment ref="X7" authorId="0" shapeId="0" xr:uid="{067D49D0-140C-4757-9768-2D44E60D23CE}">
      <text>
        <r>
          <rPr>
            <sz val="9"/>
            <color indexed="81"/>
            <rFont val="Tahoma"/>
            <family val="2"/>
          </rPr>
          <t xml:space="preserve">Monto presupuestado para desarrollar los Producto, Sub-produtos y Actividades </t>
        </r>
      </text>
    </comment>
    <comment ref="A8" authorId="0" shapeId="0" xr:uid="{6E5A6BF6-895E-4244-8A87-95E3C10F1248}">
      <text>
        <r>
          <rPr>
            <sz val="9"/>
            <color indexed="81"/>
            <rFont val="Tahoma"/>
            <family val="2"/>
          </rPr>
          <t>Código que resume y enumera los diferentes niveles de planificación.</t>
        </r>
      </text>
    </comment>
    <comment ref="B8" authorId="0" shapeId="0" xr:uid="{CB9D4876-BCE8-4614-ADEE-2A3E9BF961B0}">
      <text>
        <r>
          <rPr>
            <sz val="9"/>
            <color indexed="81"/>
            <rFont val="Tahoma"/>
            <family val="2"/>
          </rPr>
          <t>Código de área asignado en el libro de códigos (Sheep: "Libro de Códigos" en color rojo).</t>
        </r>
      </text>
    </comment>
    <comment ref="C8" authorId="0" shapeId="0" xr:uid="{52B7428E-9365-43E8-B872-C40E2DCF7E24}">
      <text>
        <r>
          <rPr>
            <sz val="9"/>
            <color indexed="81"/>
            <rFont val="Tahoma"/>
            <family val="2"/>
          </rPr>
          <t>Código jerárquico del producto en cuestión.</t>
        </r>
      </text>
    </comment>
    <comment ref="D8" authorId="0" shapeId="0" xr:uid="{23DCD910-0D93-450E-886D-8FA755D70580}">
      <text>
        <r>
          <rPr>
            <sz val="9"/>
            <color indexed="81"/>
            <rFont val="Tahoma"/>
            <family val="2"/>
          </rPr>
          <t>Código jerárquico del sub-producto en cuestión.</t>
        </r>
      </text>
    </comment>
    <comment ref="E8" authorId="0" shapeId="0" xr:uid="{BA1C31B5-DA89-46B7-BE38-89555EDCF7E4}">
      <text>
        <r>
          <rPr>
            <sz val="9"/>
            <color indexed="81"/>
            <rFont val="Tahoma"/>
            <family val="2"/>
          </rPr>
          <t>Código jerárquico de la actividad en cuestión.</t>
        </r>
      </text>
    </comment>
    <comment ref="F8" authorId="0" shapeId="0" xr:uid="{D21C2B11-7B55-4D1D-AF59-ED69CF52DEC0}">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BBC16925-C6B4-4609-B8E0-4964F490ADBA}">
      <text>
        <r>
          <rPr>
            <sz val="9"/>
            <color indexed="81"/>
            <rFont val="Tahoma"/>
            <family val="2"/>
          </rPr>
          <t>Son bienes o servicios que la institución genera pero que se consumen dentro de la institución.</t>
        </r>
      </text>
    </comment>
    <comment ref="H8" authorId="0" shapeId="0" xr:uid="{B14943AE-47BB-4CC7-9258-A7C31A98AD7A}">
      <text>
        <r>
          <rPr>
            <sz val="9"/>
            <color rgb="FF000000"/>
            <rFont val="Tahoma"/>
            <family val="2"/>
          </rPr>
          <t xml:space="preserve">conjunto de acciones que se llevan a cabo para cumplir las metas de un producto o subproducto. 
</t>
        </r>
      </text>
    </comment>
    <comment ref="I8" authorId="0" shapeId="0" xr:uid="{9265EC31-182A-4F36-B6F0-90D3265267CB}">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66113C9D-E1F1-49DE-B5D4-4E0C130851C7}">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D5AA29D8-648F-43B5-A3ED-543AA01335F4}">
      <text>
        <r>
          <rPr>
            <sz val="9"/>
            <color indexed="81"/>
            <rFont val="Tahoma"/>
            <family val="2"/>
          </rPr>
          <t>Responsables al más alto nivel de las áreas.</t>
        </r>
      </text>
    </comment>
    <comment ref="L8" authorId="0" shapeId="0" xr:uid="{7C29F76F-156A-4FEE-8EE1-544E8E2234C1}">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25230112-7174-49B1-8ACB-E2C4B8829F39}">
      <text>
        <r>
          <rPr>
            <sz val="9"/>
            <color indexed="81"/>
            <rFont val="Tahoma"/>
            <family val="2"/>
          </rPr>
          <t xml:space="preserve">Situación actual sobre el nivel de avance físico de la  actividad, subproducto, producto…
</t>
        </r>
      </text>
    </comment>
    <comment ref="N8" authorId="0" shapeId="0" xr:uid="{B491CC72-41B6-4BC8-99A8-B1FF989CA4A9}">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AD0AA567-E376-4D36-AA9F-AB8030E7EF37}">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D44120D6-C84B-4127-9B8B-DA17F497F395}">
      <text>
        <r>
          <rPr>
            <sz val="9"/>
            <color indexed="81"/>
            <rFont val="Tahoma"/>
            <family val="2"/>
          </rPr>
          <t>Segmentación o representación trimestral de la meta.</t>
        </r>
      </text>
    </comment>
    <comment ref="T8" authorId="0" shapeId="0" xr:uid="{BF843458-3DC0-4596-9B13-F4F6C876A46E}">
      <text>
        <r>
          <rPr>
            <sz val="9"/>
            <color indexed="81"/>
            <rFont val="Tahoma"/>
            <family val="2"/>
          </rPr>
          <t>Segmentación o representación trimestral de la meta.</t>
        </r>
      </text>
    </comment>
    <comment ref="U8" authorId="0" shapeId="0" xr:uid="{2C0535C9-0E87-4BD1-BB52-AF3880EBBCC6}">
      <text>
        <r>
          <rPr>
            <sz val="9"/>
            <color indexed="81"/>
            <rFont val="Tahoma"/>
            <family val="2"/>
          </rPr>
          <t>Segmentación o representación trimestral de la meta.</t>
        </r>
      </text>
    </comment>
    <comment ref="V8" authorId="0" shapeId="0" xr:uid="{EAF5228F-4B19-4684-AA72-D03D2BFFC4A4}">
      <text>
        <r>
          <rPr>
            <sz val="9"/>
            <color indexed="81"/>
            <rFont val="Tahoma"/>
            <family val="2"/>
          </rPr>
          <t>Segmentación o representación trimestral de la meta.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346C4F26-B10B-4522-AABA-805FC2B1A3CE}">
      <text>
        <r>
          <rPr>
            <sz val="9"/>
            <color indexed="81"/>
            <rFont val="Tahoma"/>
            <family val="2"/>
          </rPr>
          <t>Seguimiento a la planificación y programación de los productos.</t>
        </r>
      </text>
    </comment>
    <comment ref="P7" authorId="0" shapeId="0" xr:uid="{4C97895F-EAEE-457B-B999-DF4A8E212ECC}">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4DCA9D27-FD6D-483A-B2CB-9407FC4CFFEE}">
      <text>
        <r>
          <rPr>
            <sz val="9"/>
            <color indexed="81"/>
            <rFont val="Tahoma"/>
            <family val="2"/>
          </rPr>
          <t>Es lo que se pretende alcanzar al final del periodo.</t>
        </r>
      </text>
    </comment>
    <comment ref="R7" authorId="0" shapeId="0" xr:uid="{F38C425A-0F91-4D2D-944A-D2512C5FA99E}">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0960C41F-03E6-4C55-9D07-EA84A741AA9F}">
      <text>
        <r>
          <rPr>
            <sz val="9"/>
            <color indexed="81"/>
            <rFont val="Tahoma"/>
            <family val="2"/>
          </rPr>
          <t>Periodo desde el primero de enero al 30 de marzo</t>
        </r>
      </text>
    </comment>
    <comment ref="T7" authorId="0" shapeId="0" xr:uid="{517B1118-4C9D-4FDB-A11A-0C3F90B092FC}">
      <text>
        <r>
          <rPr>
            <sz val="9"/>
            <color indexed="81"/>
            <rFont val="Tahoma"/>
            <family val="2"/>
          </rPr>
          <t>Periodo desde el primero de abril al 30 de junio</t>
        </r>
      </text>
    </comment>
    <comment ref="U7" authorId="0" shapeId="0" xr:uid="{A2971890-68EC-418B-A92E-11025C3A3748}">
      <text>
        <r>
          <rPr>
            <sz val="9"/>
            <color indexed="81"/>
            <rFont val="Tahoma"/>
            <family val="2"/>
          </rPr>
          <t>Periodo desde el primero de julio al 30 de septiembre</t>
        </r>
      </text>
    </comment>
    <comment ref="V7" authorId="0" shapeId="0" xr:uid="{8ABBA107-38C0-42AF-9352-34B8F7780068}">
      <text>
        <r>
          <rPr>
            <sz val="9"/>
            <color indexed="81"/>
            <rFont val="Tahoma"/>
            <family val="2"/>
          </rPr>
          <t>Periodo desde el primero de octubre al 31 de diciembre</t>
        </r>
      </text>
    </comment>
    <comment ref="W7" authorId="0" shapeId="0" xr:uid="{E6F3F155-FC47-440B-8104-D26B2F83D0EA}">
      <text>
        <r>
          <rPr>
            <sz val="9"/>
            <color indexed="81"/>
            <rFont val="Tahoma"/>
            <family val="2"/>
          </rPr>
          <t>De dónde provienen los fondos.</t>
        </r>
      </text>
    </comment>
    <comment ref="X7" authorId="0" shapeId="0" xr:uid="{F0886D04-F322-4995-A93C-D3E5FFA2B34E}">
      <text>
        <r>
          <rPr>
            <sz val="9"/>
            <color indexed="81"/>
            <rFont val="Tahoma"/>
            <family val="2"/>
          </rPr>
          <t xml:space="preserve">Monto presupuestado para desarrollar los Producto, Sub-produtos y Actividades </t>
        </r>
      </text>
    </comment>
    <comment ref="A8" authorId="0" shapeId="0" xr:uid="{823E43F6-40E3-4413-AD9F-AA85A3AFEC77}">
      <text>
        <r>
          <rPr>
            <sz val="9"/>
            <color indexed="81"/>
            <rFont val="Tahoma"/>
            <family val="2"/>
          </rPr>
          <t>Código que resume y enumera los diferentes niveles de planificación.</t>
        </r>
      </text>
    </comment>
    <comment ref="B8" authorId="0" shapeId="0" xr:uid="{1295E7B1-6DCB-448F-A0A2-C9DCC857EE08}">
      <text>
        <r>
          <rPr>
            <sz val="9"/>
            <color indexed="81"/>
            <rFont val="Tahoma"/>
            <family val="2"/>
          </rPr>
          <t>Código de área asignado en el libro de códigos (Sheep: "Libro de Códigos" en color rojo).</t>
        </r>
      </text>
    </comment>
    <comment ref="C8" authorId="0" shapeId="0" xr:uid="{99011543-C60A-47FC-93C4-6FD54B913B78}">
      <text>
        <r>
          <rPr>
            <sz val="9"/>
            <color indexed="81"/>
            <rFont val="Tahoma"/>
            <family val="2"/>
          </rPr>
          <t>Código jerárquico del producto en cuestión.</t>
        </r>
      </text>
    </comment>
    <comment ref="D8" authorId="0" shapeId="0" xr:uid="{9AB6F467-319A-4D28-ADC7-D790298DEF5D}">
      <text>
        <r>
          <rPr>
            <sz val="9"/>
            <color indexed="81"/>
            <rFont val="Tahoma"/>
            <family val="2"/>
          </rPr>
          <t>Código jerárquico del sub-producto en cuestión.</t>
        </r>
      </text>
    </comment>
    <comment ref="E8" authorId="0" shapeId="0" xr:uid="{71AEC960-7456-43C7-A65D-05BD723FB753}">
      <text>
        <r>
          <rPr>
            <sz val="9"/>
            <color indexed="81"/>
            <rFont val="Tahoma"/>
            <family val="2"/>
          </rPr>
          <t>Código jerárquico de la actividad en cuestión.</t>
        </r>
      </text>
    </comment>
    <comment ref="F8" authorId="0" shapeId="0" xr:uid="{16721630-5F19-4B7C-9224-ABDB735C7565}">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EA0729B9-D519-49D7-BA7E-D0E043532696}">
      <text>
        <r>
          <rPr>
            <sz val="9"/>
            <color indexed="81"/>
            <rFont val="Tahoma"/>
            <family val="2"/>
          </rPr>
          <t>Son bienes o servicios que la institución genera pero que se consumen dentro de la institución.</t>
        </r>
      </text>
    </comment>
    <comment ref="H8" authorId="0" shapeId="0" xr:uid="{922D0A87-FD39-4048-95CC-EEAA1177FFC4}">
      <text>
        <r>
          <rPr>
            <sz val="9"/>
            <color indexed="81"/>
            <rFont val="Tahoma"/>
            <family val="2"/>
          </rPr>
          <t xml:space="preserve">conjunto de acciones que se llevan a cabo para cumplir las metas de un producto o subproducto. 
</t>
        </r>
      </text>
    </comment>
    <comment ref="I8" authorId="0" shapeId="0" xr:uid="{6E0F4EF5-CB0E-46AD-BA71-8DDE5887ED01}">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B046EF60-9F4A-41AD-BB2D-5802F3F521C3}">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90C4DFB2-4554-4921-B154-E9E399F4640B}">
      <text>
        <r>
          <rPr>
            <sz val="9"/>
            <color indexed="81"/>
            <rFont val="Tahoma"/>
            <family val="2"/>
          </rPr>
          <t>Responsables al más alto nivel de las áreas.</t>
        </r>
      </text>
    </comment>
    <comment ref="L8" authorId="0" shapeId="0" xr:uid="{DD14CC44-96B5-4B18-9157-7DB690B6E5CD}">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7E620D1C-CEA5-49F1-8724-5A4F8ECE4F94}">
      <text>
        <r>
          <rPr>
            <sz val="9"/>
            <color indexed="81"/>
            <rFont val="Tahoma"/>
            <family val="2"/>
          </rPr>
          <t xml:space="preserve">Situación actual sobre el nivel de avance físico de la  actividad, subproducto, producto…
</t>
        </r>
      </text>
    </comment>
    <comment ref="N8" authorId="0" shapeId="0" xr:uid="{00131204-D1F5-4D35-AA30-19A3835E19B6}">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516FF9E0-4C89-49DF-A01B-D9B150DFCF03}">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0333A573-015D-4C94-AF2A-BD865DF0B9F3}">
      <text>
        <r>
          <rPr>
            <sz val="9"/>
            <color indexed="81"/>
            <rFont val="Tahoma"/>
            <family val="2"/>
          </rPr>
          <t>Segmentación o representación trimestral de la meta.</t>
        </r>
      </text>
    </comment>
    <comment ref="T8" authorId="0" shapeId="0" xr:uid="{86BB9F63-F53D-4302-A8F9-28905D6C2517}">
      <text>
        <r>
          <rPr>
            <sz val="9"/>
            <color indexed="81"/>
            <rFont val="Tahoma"/>
            <family val="2"/>
          </rPr>
          <t>Segmentación o representación trimestral de la meta.</t>
        </r>
      </text>
    </comment>
    <comment ref="U8" authorId="0" shapeId="0" xr:uid="{270DDE5D-9FEA-4CA9-AA4E-17C3F3CA0689}">
      <text>
        <r>
          <rPr>
            <sz val="9"/>
            <color indexed="81"/>
            <rFont val="Tahoma"/>
            <family val="2"/>
          </rPr>
          <t>Segmentación o representación trimestral de la meta.</t>
        </r>
      </text>
    </comment>
    <comment ref="V8" authorId="0" shapeId="0" xr:uid="{55013190-DDD0-4FC8-815D-EF79A01958A4}">
      <text>
        <r>
          <rPr>
            <sz val="9"/>
            <color indexed="81"/>
            <rFont val="Tahoma"/>
            <family val="2"/>
          </rPr>
          <t>Segmentación o representación trimestral de la meta.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7" authorId="0" shapeId="0" xr:uid="{D70DAF1D-600F-4233-888A-CCF3D52A4252}">
      <text>
        <r>
          <rPr>
            <sz val="9"/>
            <color indexed="81"/>
            <rFont val="Tahoma"/>
            <family val="2"/>
          </rPr>
          <t>Es lo que se pretende alcanzar al final del periodo.</t>
        </r>
      </text>
    </comment>
    <comment ref="Q7" authorId="0" shapeId="0" xr:uid="{DD7A14C3-761E-41CD-98C7-FBA740DFE94A}">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R7" authorId="0" shapeId="0" xr:uid="{64A43048-41A6-4C9F-BA3F-4B040492622B}">
      <text>
        <r>
          <rPr>
            <sz val="9"/>
            <color indexed="81"/>
            <rFont val="Tahoma"/>
            <family val="2"/>
          </rPr>
          <t>Periodo desde el primero de enero al 30 de marzo</t>
        </r>
      </text>
    </comment>
    <comment ref="S7" authorId="0" shapeId="0" xr:uid="{D4EA2064-A89E-4AC1-8D92-A8DB959EC499}">
      <text>
        <r>
          <rPr>
            <sz val="9"/>
            <color indexed="81"/>
            <rFont val="Tahoma"/>
            <family val="2"/>
          </rPr>
          <t>Periodo desde el primero de abril al 30 de junio</t>
        </r>
      </text>
    </comment>
    <comment ref="T7" authorId="0" shapeId="0" xr:uid="{306FA2DB-83BF-4499-BAA6-09D9E89FD558}">
      <text>
        <r>
          <rPr>
            <sz val="9"/>
            <color indexed="81"/>
            <rFont val="Tahoma"/>
            <family val="2"/>
          </rPr>
          <t>Periodo desde el primero de julio al 30 de septiembre</t>
        </r>
      </text>
    </comment>
    <comment ref="U7" authorId="0" shapeId="0" xr:uid="{E4D967AF-6792-4BE0-A5CF-60810268E903}">
      <text>
        <r>
          <rPr>
            <sz val="9"/>
            <color indexed="81"/>
            <rFont val="Tahoma"/>
            <family val="2"/>
          </rPr>
          <t>Periodo desde el primero de octubre al 31 de diciembre</t>
        </r>
      </text>
    </comment>
    <comment ref="V7" authorId="0" shapeId="0" xr:uid="{CFDF8C02-A822-464F-9437-CCDBF7B414F9}">
      <text>
        <r>
          <rPr>
            <sz val="9"/>
            <color indexed="81"/>
            <rFont val="Tahoma"/>
            <family val="2"/>
          </rPr>
          <t xml:space="preserve">Monto presupuestado para desarrollar los Producto, Sub-produtos y Actividades </t>
        </r>
      </text>
    </comment>
    <comment ref="A8" authorId="0" shapeId="0" xr:uid="{2FCBB75A-CDB7-43C0-8233-11208C07FE89}">
      <text>
        <r>
          <rPr>
            <sz val="9"/>
            <color indexed="81"/>
            <rFont val="Tahoma"/>
            <family val="2"/>
          </rPr>
          <t>Código que resume y enumera los diferentes niveles de planificación.</t>
        </r>
      </text>
    </comment>
    <comment ref="B8" authorId="0" shapeId="0" xr:uid="{64CACBDA-8786-44E4-8D63-D42FEEB951AE}">
      <text>
        <r>
          <rPr>
            <sz val="9"/>
            <color indexed="81"/>
            <rFont val="Tahoma"/>
            <family val="2"/>
          </rPr>
          <t>Código de área asignado en el libro de códigos (Sheep: "Libro de Códigos" en color rojo).</t>
        </r>
      </text>
    </comment>
    <comment ref="C8" authorId="0" shapeId="0" xr:uid="{46D62CB9-C311-408A-87D8-13DBA6492790}">
      <text>
        <r>
          <rPr>
            <sz val="9"/>
            <color indexed="81"/>
            <rFont val="Tahoma"/>
            <family val="2"/>
          </rPr>
          <t>Código jerárquico del producto en cuestión.</t>
        </r>
      </text>
    </comment>
    <comment ref="D8" authorId="0" shapeId="0" xr:uid="{3FB1ECEE-2405-4113-86EA-0599596BE4F1}">
      <text>
        <r>
          <rPr>
            <sz val="9"/>
            <color indexed="81"/>
            <rFont val="Tahoma"/>
            <family val="2"/>
          </rPr>
          <t>Código jerárquico del sub-producto en cuestión.</t>
        </r>
      </text>
    </comment>
    <comment ref="E8" authorId="0" shapeId="0" xr:uid="{10A5945F-A10A-41AA-93B7-E7DFF5C4ABAD}">
      <text>
        <r>
          <rPr>
            <sz val="9"/>
            <color indexed="81"/>
            <rFont val="Tahoma"/>
            <family val="2"/>
          </rPr>
          <t>Código jerárquico de la actividad en cuestión.</t>
        </r>
      </text>
    </comment>
    <comment ref="F8" authorId="0" shapeId="0" xr:uid="{2E47B810-3F3E-40BD-AECF-A8E7C360FF77}">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921674AF-C1A3-43E5-8C0C-74A334746EB9}">
      <text>
        <r>
          <rPr>
            <sz val="9"/>
            <color indexed="81"/>
            <rFont val="Tahoma"/>
            <family val="2"/>
          </rPr>
          <t>Son bienes o servicios que la institución genera pero que se consumen dentro de la institución.</t>
        </r>
      </text>
    </comment>
    <comment ref="H8" authorId="0" shapeId="0" xr:uid="{F9E0F55F-FD83-43F8-A38E-9C80033B11F6}">
      <text>
        <r>
          <rPr>
            <sz val="9"/>
            <color indexed="81"/>
            <rFont val="Tahoma"/>
            <family val="2"/>
          </rPr>
          <t xml:space="preserve">conjunto de acciones que se llevan a cabo para cumplir las metas de un producto o subproducto. 
</t>
        </r>
      </text>
    </comment>
    <comment ref="I8" authorId="0" shapeId="0" xr:uid="{07305CEA-BC8A-4DA4-8DE6-BF1EAD1770D3}">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809F8BFA-E5EF-4FFA-992C-1B4C5D082941}">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8298389A-4A07-46E5-86E4-58744008DCD2}">
      <text>
        <r>
          <rPr>
            <sz val="9"/>
            <color indexed="81"/>
            <rFont val="Tahoma"/>
            <family val="2"/>
          </rPr>
          <t>Responsables al más alto nivel de las áreas.</t>
        </r>
      </text>
    </comment>
    <comment ref="L8" authorId="0" shapeId="0" xr:uid="{C1C21CB0-90BB-4E8C-A919-AEBB3D56E074}">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9AE1D577-E280-4818-BBCF-0754BD6F1C72}">
      <text>
        <r>
          <rPr>
            <sz val="9"/>
            <color indexed="81"/>
            <rFont val="Tahoma"/>
            <family val="2"/>
          </rPr>
          <t xml:space="preserve">Situación actual sobre el nivel de avance físico de la  actividad, subproducto, producto…
</t>
        </r>
      </text>
    </comment>
    <comment ref="N8" authorId="0" shapeId="0" xr:uid="{4E417DEF-AE62-4AEA-BFB8-E0F316C96DF2}">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C192A3AF-5BCA-48B2-98E2-39FEADF7EE59}">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R8" authorId="0" shapeId="0" xr:uid="{49EADC56-C951-4121-A645-E460D12BA30F}">
      <text>
        <r>
          <rPr>
            <sz val="9"/>
            <color indexed="81"/>
            <rFont val="Tahoma"/>
            <family val="2"/>
          </rPr>
          <t>Segmentación o representación trimestral de la meta.</t>
        </r>
      </text>
    </comment>
    <comment ref="S8" authorId="0" shapeId="0" xr:uid="{FB3E2EEF-E985-44BD-BF98-0004DFE18BE0}">
      <text>
        <r>
          <rPr>
            <sz val="9"/>
            <color indexed="81"/>
            <rFont val="Tahoma"/>
            <family val="2"/>
          </rPr>
          <t>Segmentación o representación trimestral de la meta.</t>
        </r>
      </text>
    </comment>
    <comment ref="T8" authorId="0" shapeId="0" xr:uid="{708A3781-4580-4F01-8D75-1405BFCEABBE}">
      <text>
        <r>
          <rPr>
            <sz val="9"/>
            <color indexed="81"/>
            <rFont val="Tahoma"/>
            <family val="2"/>
          </rPr>
          <t>Segmentación o representación trimestral de la meta.</t>
        </r>
      </text>
    </comment>
    <comment ref="U8" authorId="0" shapeId="0" xr:uid="{E27DC244-770C-4469-81D6-0CC39C482F3A}">
      <text>
        <r>
          <rPr>
            <sz val="9"/>
            <color indexed="81"/>
            <rFont val="Tahoma"/>
            <family val="2"/>
          </rPr>
          <t>Segmentación o representación trimestral de la meta.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00390DD2-2A04-4BC8-AD19-F0AA74592B25}">
      <text>
        <r>
          <rPr>
            <sz val="9"/>
            <color indexed="81"/>
            <rFont val="Tahoma"/>
            <family val="2"/>
          </rPr>
          <t>Seguimiento a la planificación y programación de los productos.</t>
        </r>
      </text>
    </comment>
    <comment ref="P7" authorId="0" shapeId="0" xr:uid="{9134D4D5-5266-405A-8631-A9670C45A962}">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44A8ECF2-C1E8-4382-8857-39D01D4B8BDA}">
      <text>
        <r>
          <rPr>
            <sz val="9"/>
            <color indexed="81"/>
            <rFont val="Tahoma"/>
            <family val="2"/>
          </rPr>
          <t>Es lo que se pretende alcanzar al final del periodo.</t>
        </r>
      </text>
    </comment>
    <comment ref="R7" authorId="0" shapeId="0" xr:uid="{2428F342-C6FD-451D-AB56-8AD9FF1B08F2}">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6AAA0280-C592-401D-A3BA-378EEB5DE2CF}">
      <text>
        <r>
          <rPr>
            <sz val="9"/>
            <color indexed="81"/>
            <rFont val="Tahoma"/>
            <family val="2"/>
          </rPr>
          <t>Periodo desde el primero de enero al 30 de marzo</t>
        </r>
      </text>
    </comment>
    <comment ref="T7" authorId="0" shapeId="0" xr:uid="{98B09478-52AC-4EAA-9C26-0ED08907035D}">
      <text>
        <r>
          <rPr>
            <sz val="9"/>
            <color indexed="81"/>
            <rFont val="Tahoma"/>
            <family val="2"/>
          </rPr>
          <t>Periodo desde el primero de abril al 30 de junio</t>
        </r>
      </text>
    </comment>
    <comment ref="U7" authorId="0" shapeId="0" xr:uid="{189E11EA-46F8-4C52-B74A-08CB6E1949C0}">
      <text>
        <r>
          <rPr>
            <sz val="9"/>
            <color indexed="81"/>
            <rFont val="Tahoma"/>
            <family val="2"/>
          </rPr>
          <t>Periodo desde el primero de julio al 30 de septiembre</t>
        </r>
      </text>
    </comment>
    <comment ref="V7" authorId="0" shapeId="0" xr:uid="{7C9C69F5-C1DB-4DDF-894F-08B480B47B44}">
      <text>
        <r>
          <rPr>
            <sz val="9"/>
            <color indexed="81"/>
            <rFont val="Tahoma"/>
            <family val="2"/>
          </rPr>
          <t>Periodo desde el primero de octubre al 31 de diciembre</t>
        </r>
      </text>
    </comment>
    <comment ref="W7" authorId="0" shapeId="0" xr:uid="{BD62ACAE-8EF2-445E-9634-A4EC7476DA48}">
      <text>
        <r>
          <rPr>
            <sz val="9"/>
            <color indexed="81"/>
            <rFont val="Tahoma"/>
            <family val="2"/>
          </rPr>
          <t>De dónde provienen los fondos.</t>
        </r>
      </text>
    </comment>
    <comment ref="X7" authorId="0" shapeId="0" xr:uid="{649FE63E-9F3D-4EC2-BD14-0B8933A283B3}">
      <text>
        <r>
          <rPr>
            <sz val="9"/>
            <color indexed="81"/>
            <rFont val="Tahoma"/>
            <family val="2"/>
          </rPr>
          <t xml:space="preserve">Monto presupuestado para desarrollar los Producto, Sub-produtos y Actividades </t>
        </r>
      </text>
    </comment>
    <comment ref="A8" authorId="0" shapeId="0" xr:uid="{6BCFE993-455F-47A6-B281-30400CC66EB7}">
      <text>
        <r>
          <rPr>
            <sz val="9"/>
            <color indexed="81"/>
            <rFont val="Tahoma"/>
            <family val="2"/>
          </rPr>
          <t>Código que resume y enumera los diferentes niveles de planificación.</t>
        </r>
      </text>
    </comment>
    <comment ref="B8" authorId="0" shapeId="0" xr:uid="{AB64E988-8A14-4FC3-8E48-D21491254CEA}">
      <text>
        <r>
          <rPr>
            <sz val="9"/>
            <color indexed="81"/>
            <rFont val="Tahoma"/>
            <family val="2"/>
          </rPr>
          <t>Código de área asignado en el libro de códigos (Sheep: "Libro de Códigos" en color rojo).</t>
        </r>
      </text>
    </comment>
    <comment ref="C8" authorId="0" shapeId="0" xr:uid="{8DE6E184-8567-409E-8827-6BB2CF6508C6}">
      <text>
        <r>
          <rPr>
            <sz val="9"/>
            <color indexed="81"/>
            <rFont val="Tahoma"/>
            <family val="2"/>
          </rPr>
          <t>Código jerárquico del producto en cuestión.</t>
        </r>
      </text>
    </comment>
    <comment ref="D8" authorId="0" shapeId="0" xr:uid="{5019589A-6FC1-4399-A268-9491D78C50AA}">
      <text>
        <r>
          <rPr>
            <sz val="9"/>
            <color indexed="81"/>
            <rFont val="Tahoma"/>
            <family val="2"/>
          </rPr>
          <t>Código jerárquico del sub-producto en cuestión.</t>
        </r>
      </text>
    </comment>
    <comment ref="E8" authorId="0" shapeId="0" xr:uid="{D8BA58AD-793B-4A21-92C9-7265861F8B53}">
      <text>
        <r>
          <rPr>
            <sz val="9"/>
            <color indexed="81"/>
            <rFont val="Tahoma"/>
            <family val="2"/>
          </rPr>
          <t>Código jerárquico de la actividad en cuestión.</t>
        </r>
      </text>
    </comment>
    <comment ref="F8" authorId="0" shapeId="0" xr:uid="{DCE13D66-5D97-48F2-9DBF-4E858B73158C}">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5A593E5F-E13F-466D-8568-0B8519DEF663}">
      <text>
        <r>
          <rPr>
            <sz val="9"/>
            <color indexed="81"/>
            <rFont val="Tahoma"/>
            <family val="2"/>
          </rPr>
          <t>Son bienes o servicios que la institución genera pero que se consumen dentro de la institución.</t>
        </r>
      </text>
    </comment>
    <comment ref="H8" authorId="0" shapeId="0" xr:uid="{B527E2ED-EA36-410A-A836-D7EDD6C7F61A}">
      <text>
        <r>
          <rPr>
            <sz val="9"/>
            <color indexed="81"/>
            <rFont val="Tahoma"/>
            <family val="2"/>
          </rPr>
          <t xml:space="preserve">conjunto de acciones que se llevan a cabo para cumplir las metas de un producto o subproducto. 
</t>
        </r>
      </text>
    </comment>
    <comment ref="I8" authorId="0" shapeId="0" xr:uid="{E4EAA111-BF0E-4299-8197-782BA0B0D227}">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2FE4803C-0F8E-4DE6-BA41-4FCDAFF61F83}">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6DD1936E-08D7-468D-A694-5F5D7A301A3C}">
      <text>
        <r>
          <rPr>
            <sz val="9"/>
            <color indexed="81"/>
            <rFont val="Tahoma"/>
            <family val="2"/>
          </rPr>
          <t>Responsables al más alto nivel de las áreas.</t>
        </r>
      </text>
    </comment>
    <comment ref="L8" authorId="0" shapeId="0" xr:uid="{17E47BB4-E27E-46BB-9EB5-B7D8E12FCE94}">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1BB765EF-F895-4D71-8B63-67ED113300F3}">
      <text>
        <r>
          <rPr>
            <sz val="9"/>
            <color indexed="81"/>
            <rFont val="Tahoma"/>
            <family val="2"/>
          </rPr>
          <t xml:space="preserve">Situación actual sobre el nivel de avance físico de la  actividad, subproducto, producto…
</t>
        </r>
      </text>
    </comment>
    <comment ref="N8" authorId="0" shapeId="0" xr:uid="{E1B518C3-0D0B-4393-ABB1-FE4A4C783E71}">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D2996699-CC4D-48BC-BA3E-31BF82DB9923}">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87995FA8-504C-4709-B1BF-C3F3255673B8}">
      <text>
        <r>
          <rPr>
            <sz val="9"/>
            <color indexed="81"/>
            <rFont val="Tahoma"/>
            <family val="2"/>
          </rPr>
          <t>Segmentación o representación trimestral de la meta.</t>
        </r>
      </text>
    </comment>
    <comment ref="T8" authorId="0" shapeId="0" xr:uid="{84856F51-9228-4A02-8F35-6102856F3A2B}">
      <text>
        <r>
          <rPr>
            <sz val="9"/>
            <color indexed="81"/>
            <rFont val="Tahoma"/>
            <family val="2"/>
          </rPr>
          <t>Segmentación o representación trimestral de la meta.</t>
        </r>
      </text>
    </comment>
    <comment ref="U8" authorId="0" shapeId="0" xr:uid="{D94F9E0A-ADEA-4F25-A585-A80F93ABF411}">
      <text>
        <r>
          <rPr>
            <sz val="9"/>
            <color indexed="81"/>
            <rFont val="Tahoma"/>
            <family val="2"/>
          </rPr>
          <t>Segmentación o representación trimestral de la meta.</t>
        </r>
      </text>
    </comment>
    <comment ref="V8" authorId="0" shapeId="0" xr:uid="{0A44D078-821F-4921-A71B-814A5DBEA828}">
      <text>
        <r>
          <rPr>
            <sz val="9"/>
            <color indexed="81"/>
            <rFont val="Tahoma"/>
            <family val="2"/>
          </rPr>
          <t>Segmentación o representación trimestral de la meta.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8A0D8478-28BF-4C59-81D0-3043054129E8}">
      <text>
        <r>
          <rPr>
            <sz val="9"/>
            <color indexed="81"/>
            <rFont val="Tahoma"/>
            <family val="2"/>
          </rPr>
          <t>Seguimiento a la planificación y programación de los productos.</t>
        </r>
      </text>
    </comment>
    <comment ref="P7" authorId="0" shapeId="0" xr:uid="{256E91A9-F369-47AD-90FD-84416DED543E}">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B65E57F1-CCD3-4ADE-A7E3-8E28D388D3A3}">
      <text>
        <r>
          <rPr>
            <sz val="9"/>
            <color indexed="81"/>
            <rFont val="Tahoma"/>
            <family val="2"/>
          </rPr>
          <t>Es lo que se pretende alcanzar al final del periodo.</t>
        </r>
      </text>
    </comment>
    <comment ref="R7" authorId="0" shapeId="0" xr:uid="{CB23B62E-89BD-4E30-9F34-B3CCAA820B8A}">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07356977-6E53-4906-86CD-8E7FDEBA0F51}">
      <text>
        <r>
          <rPr>
            <sz val="9"/>
            <color indexed="81"/>
            <rFont val="Tahoma"/>
            <family val="2"/>
          </rPr>
          <t>Periodo desde el primero de enero al 30 de marzo</t>
        </r>
      </text>
    </comment>
    <comment ref="T7" authorId="0" shapeId="0" xr:uid="{D3B2E703-A2EC-4A16-88D7-EF4C3662D99B}">
      <text>
        <r>
          <rPr>
            <sz val="9"/>
            <color indexed="81"/>
            <rFont val="Tahoma"/>
            <family val="2"/>
          </rPr>
          <t>Periodo desde el primero de abril al 30 de junio</t>
        </r>
      </text>
    </comment>
    <comment ref="U7" authorId="0" shapeId="0" xr:uid="{37150BC1-1161-4F7A-8F86-D7EE04DC06CF}">
      <text>
        <r>
          <rPr>
            <sz val="9"/>
            <color indexed="81"/>
            <rFont val="Tahoma"/>
            <family val="2"/>
          </rPr>
          <t>Periodo desde el primero de julio al 30 de septiembre</t>
        </r>
      </text>
    </comment>
    <comment ref="V7" authorId="0" shapeId="0" xr:uid="{7916532A-4910-4E55-BB11-8B72EB286300}">
      <text>
        <r>
          <rPr>
            <sz val="9"/>
            <color indexed="81"/>
            <rFont val="Tahoma"/>
            <family val="2"/>
          </rPr>
          <t>Periodo desde el primero de octubre al 31 de diciembre</t>
        </r>
      </text>
    </comment>
    <comment ref="W7" authorId="0" shapeId="0" xr:uid="{EFE4DAD1-902E-4BF2-9EE1-EE3A54C8FFAC}">
      <text>
        <r>
          <rPr>
            <sz val="9"/>
            <color indexed="81"/>
            <rFont val="Tahoma"/>
            <family val="2"/>
          </rPr>
          <t>De dónde provienen los fondos.</t>
        </r>
      </text>
    </comment>
    <comment ref="X7" authorId="0" shapeId="0" xr:uid="{8966403B-2A23-4375-9A89-1D3436418B67}">
      <text>
        <r>
          <rPr>
            <sz val="9"/>
            <color indexed="81"/>
            <rFont val="Tahoma"/>
            <family val="2"/>
          </rPr>
          <t xml:space="preserve">Monto presupuestado para desarrollar los Producto, Sub-produtos y Actividades </t>
        </r>
      </text>
    </comment>
    <comment ref="A8" authorId="0" shapeId="0" xr:uid="{89ED0E54-D96B-468F-9729-09183971712A}">
      <text>
        <r>
          <rPr>
            <sz val="9"/>
            <color indexed="81"/>
            <rFont val="Tahoma"/>
            <family val="2"/>
          </rPr>
          <t>Código que resume y enumera los diferentes niveles de planificación.</t>
        </r>
      </text>
    </comment>
    <comment ref="B8" authorId="0" shapeId="0" xr:uid="{58C66F0D-3DB7-44B8-BF59-5E73B8D0AC53}">
      <text>
        <r>
          <rPr>
            <sz val="9"/>
            <color indexed="81"/>
            <rFont val="Tahoma"/>
            <family val="2"/>
          </rPr>
          <t>Código de área asignado en el libro de códigos (Sheep: "Libro de Códigos" en color rojo).</t>
        </r>
      </text>
    </comment>
    <comment ref="C8" authorId="0" shapeId="0" xr:uid="{A34F0B5F-C5CF-44D7-A4BB-8F6942D8AEE1}">
      <text>
        <r>
          <rPr>
            <sz val="9"/>
            <color indexed="81"/>
            <rFont val="Tahoma"/>
            <family val="2"/>
          </rPr>
          <t>Código jerárquico del producto en cuestión.</t>
        </r>
      </text>
    </comment>
    <comment ref="D8" authorId="0" shapeId="0" xr:uid="{4379CA89-1576-44DA-B6FB-4837B45EA7C5}">
      <text>
        <r>
          <rPr>
            <sz val="9"/>
            <color indexed="81"/>
            <rFont val="Tahoma"/>
            <family val="2"/>
          </rPr>
          <t>Código jerárquico del sub-producto en cuestión.</t>
        </r>
      </text>
    </comment>
    <comment ref="E8" authorId="0" shapeId="0" xr:uid="{33709651-7316-4577-B014-C3FBBFAFC5A4}">
      <text>
        <r>
          <rPr>
            <sz val="9"/>
            <color indexed="81"/>
            <rFont val="Tahoma"/>
            <family val="2"/>
          </rPr>
          <t>Código jerárquico de la actividad en cuestión.</t>
        </r>
      </text>
    </comment>
    <comment ref="F8" authorId="0" shapeId="0" xr:uid="{E2588383-70F3-499D-8BFF-0C09AD81A7B2}">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E74934E1-738F-4349-94AC-EF7C5248B411}">
      <text>
        <r>
          <rPr>
            <sz val="9"/>
            <color indexed="81"/>
            <rFont val="Tahoma"/>
            <family val="2"/>
          </rPr>
          <t>Son bienes o servicios que la institución genera pero que se consumen dentro de la institución.</t>
        </r>
      </text>
    </comment>
    <comment ref="H8" authorId="0" shapeId="0" xr:uid="{26E35D61-3C61-4677-96E9-889CDD5AEED8}">
      <text>
        <r>
          <rPr>
            <sz val="9"/>
            <color indexed="81"/>
            <rFont val="Tahoma"/>
            <family val="2"/>
          </rPr>
          <t xml:space="preserve">conjunto de acciones que se llevan a cabo para cumplir las metas de un producto o subproducto. 
</t>
        </r>
      </text>
    </comment>
    <comment ref="I8" authorId="0" shapeId="0" xr:uid="{C0F8981B-FBBE-43C2-BAF1-958AD4EFDEC3}">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49643040-5ED8-4855-8A34-08E92B15F871}">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CA2FEE29-F4D7-4924-BA2D-FD321C5AEAF1}">
      <text>
        <r>
          <rPr>
            <sz val="9"/>
            <color indexed="81"/>
            <rFont val="Tahoma"/>
            <family val="2"/>
          </rPr>
          <t>Responsables al más alto nivel de las áreas.</t>
        </r>
      </text>
    </comment>
    <comment ref="L8" authorId="0" shapeId="0" xr:uid="{E0EC170E-35EC-4F06-A19E-F7A78B5BAD8F}">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8D92AB98-0B48-451B-9D8A-2E7928D3243C}">
      <text>
        <r>
          <rPr>
            <sz val="9"/>
            <color indexed="81"/>
            <rFont val="Tahoma"/>
            <family val="2"/>
          </rPr>
          <t xml:space="preserve">Situación actual sobre el nivel de avance físico de la  actividad, subproducto, producto…
</t>
        </r>
      </text>
    </comment>
    <comment ref="N8" authorId="0" shapeId="0" xr:uid="{2DD06DCB-6199-4A8A-9993-6F8C0C9E2E05}">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6B6879DF-A84C-45B6-9FCD-B37CA4CB27C9}">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3F02555B-4DD8-4A35-BE71-50C5DDFBDB6A}">
      <text>
        <r>
          <rPr>
            <sz val="9"/>
            <color indexed="81"/>
            <rFont val="Tahoma"/>
            <family val="2"/>
          </rPr>
          <t>Segmentación o representación trimestral de la meta.</t>
        </r>
      </text>
    </comment>
    <comment ref="T8" authorId="0" shapeId="0" xr:uid="{E57B189B-011D-4190-A204-2ADB46D9AF02}">
      <text>
        <r>
          <rPr>
            <sz val="9"/>
            <color indexed="81"/>
            <rFont val="Tahoma"/>
            <family val="2"/>
          </rPr>
          <t>Segmentación o representación trimestral de la meta.</t>
        </r>
      </text>
    </comment>
    <comment ref="U8" authorId="0" shapeId="0" xr:uid="{9D5C2C78-2538-4233-A521-5A63578E31A2}">
      <text>
        <r>
          <rPr>
            <sz val="9"/>
            <color indexed="81"/>
            <rFont val="Tahoma"/>
            <family val="2"/>
          </rPr>
          <t>Segmentación o representación trimestral de la meta.</t>
        </r>
      </text>
    </comment>
    <comment ref="V8" authorId="0" shapeId="0" xr:uid="{554CC4ED-9F73-4B05-99EC-11264BC6EC5D}">
      <text>
        <r>
          <rPr>
            <sz val="9"/>
            <color indexed="81"/>
            <rFont val="Tahoma"/>
            <family val="2"/>
          </rPr>
          <t>Segmentación o representación trimestral de la meta.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04CDC8A2-AFD8-411C-BC31-75E0D4510AE2}">
      <text>
        <r>
          <rPr>
            <sz val="9"/>
            <color indexed="81"/>
            <rFont val="Tahoma"/>
            <family val="2"/>
          </rPr>
          <t>Seguimiento a la planificación y programación de los productos.</t>
        </r>
      </text>
    </comment>
    <comment ref="P7" authorId="0" shapeId="0" xr:uid="{EF35C00D-EF0A-4CE6-9ED6-D5D68A837B2A}">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66A4DC02-75DF-42C3-A248-C92A989721A2}">
      <text>
        <r>
          <rPr>
            <sz val="9"/>
            <color indexed="81"/>
            <rFont val="Tahoma"/>
            <family val="2"/>
          </rPr>
          <t>Es lo que se pretende alcanzar al final del periodo.</t>
        </r>
      </text>
    </comment>
    <comment ref="R7" authorId="0" shapeId="0" xr:uid="{11729F7C-D962-471E-B80B-47F9195CE2D8}">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66A67CAB-1D07-405B-AE14-C0BE93C13165}">
      <text>
        <r>
          <rPr>
            <sz val="9"/>
            <color indexed="81"/>
            <rFont val="Tahoma"/>
            <family val="2"/>
          </rPr>
          <t>Periodo desde el primero de enero al 30 de marzo</t>
        </r>
      </text>
    </comment>
    <comment ref="T7" authorId="0" shapeId="0" xr:uid="{A6980548-A8BE-4DB8-AC71-FD7F7F8DDCCF}">
      <text>
        <r>
          <rPr>
            <sz val="9"/>
            <color indexed="81"/>
            <rFont val="Tahoma"/>
            <family val="2"/>
          </rPr>
          <t>Periodo desde el primero de abril al 30 de junio</t>
        </r>
      </text>
    </comment>
    <comment ref="U7" authorId="0" shapeId="0" xr:uid="{D5791872-4534-4D90-AF20-75847C482091}">
      <text>
        <r>
          <rPr>
            <sz val="9"/>
            <color indexed="81"/>
            <rFont val="Tahoma"/>
            <family val="2"/>
          </rPr>
          <t>Periodo desde el primero de julio al 30 de septiembre</t>
        </r>
      </text>
    </comment>
    <comment ref="V7" authorId="0" shapeId="0" xr:uid="{7279D4E1-2404-4E1C-8966-9A00802554D6}">
      <text>
        <r>
          <rPr>
            <sz val="9"/>
            <color indexed="81"/>
            <rFont val="Tahoma"/>
            <family val="2"/>
          </rPr>
          <t>Periodo desde el primero de octubre al 31 de diciembre</t>
        </r>
      </text>
    </comment>
    <comment ref="W7" authorId="0" shapeId="0" xr:uid="{F56A53CD-9656-44B2-ABC9-6A4C5E8B1494}">
      <text>
        <r>
          <rPr>
            <sz val="9"/>
            <color indexed="81"/>
            <rFont val="Tahoma"/>
            <family val="2"/>
          </rPr>
          <t>De dónde provienen los fondos.</t>
        </r>
      </text>
    </comment>
    <comment ref="X7" authorId="0" shapeId="0" xr:uid="{A4F6B725-A99E-4CEB-BFA1-B71C731D9410}">
      <text>
        <r>
          <rPr>
            <sz val="9"/>
            <color indexed="81"/>
            <rFont val="Tahoma"/>
            <family val="2"/>
          </rPr>
          <t xml:space="preserve">Monto presupuestado para desarrollar los Producto, Sub-produtos y Actividades </t>
        </r>
      </text>
    </comment>
    <comment ref="A8" authorId="0" shapeId="0" xr:uid="{A8A9C4C0-E15D-4D2B-9385-E62E40B25C32}">
      <text>
        <r>
          <rPr>
            <sz val="9"/>
            <color indexed="81"/>
            <rFont val="Tahoma"/>
            <family val="2"/>
          </rPr>
          <t>Código que resume y enumera los diferentes niveles de planificación.</t>
        </r>
      </text>
    </comment>
    <comment ref="B8" authorId="0" shapeId="0" xr:uid="{BBEB6D94-37D7-47B1-BAE1-4ACEDE18AC23}">
      <text>
        <r>
          <rPr>
            <sz val="9"/>
            <color indexed="81"/>
            <rFont val="Tahoma"/>
            <family val="2"/>
          </rPr>
          <t>Código de área asignado en el libro de códigos (Sheep: "Libro de Códigos" en color rojo).</t>
        </r>
      </text>
    </comment>
    <comment ref="C8" authorId="0" shapeId="0" xr:uid="{4BC0009E-D343-435D-8559-E09ADE444A3A}">
      <text>
        <r>
          <rPr>
            <sz val="9"/>
            <color indexed="81"/>
            <rFont val="Tahoma"/>
            <family val="2"/>
          </rPr>
          <t>Código jerárquico del producto en cuestión.</t>
        </r>
      </text>
    </comment>
    <comment ref="D8" authorId="0" shapeId="0" xr:uid="{48375381-BD41-441C-B461-C55685D426D8}">
      <text>
        <r>
          <rPr>
            <sz val="9"/>
            <color indexed="81"/>
            <rFont val="Tahoma"/>
            <family val="2"/>
          </rPr>
          <t>Código jerárquico del sub-producto en cuestión.</t>
        </r>
      </text>
    </comment>
    <comment ref="E8" authorId="0" shapeId="0" xr:uid="{9FD0823A-0CDD-49AC-8181-5287E557A72C}">
      <text>
        <r>
          <rPr>
            <sz val="9"/>
            <color indexed="81"/>
            <rFont val="Tahoma"/>
            <family val="2"/>
          </rPr>
          <t>Código jerárquico de la actividad en cuestión.</t>
        </r>
      </text>
    </comment>
    <comment ref="F8" authorId="0" shapeId="0" xr:uid="{B9C1819C-6471-45C0-BE32-92F161421B5B}">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1F50E7A5-30E5-47AB-A9DF-BA47D1054D97}">
      <text>
        <r>
          <rPr>
            <sz val="9"/>
            <color indexed="81"/>
            <rFont val="Tahoma"/>
            <family val="2"/>
          </rPr>
          <t>Son bienes o servicios que la institución genera pero que se consumen dentro de la institución.</t>
        </r>
      </text>
    </comment>
    <comment ref="H8" authorId="0" shapeId="0" xr:uid="{3D38551A-4B9F-45A8-90BD-79387AF5EDC8}">
      <text>
        <r>
          <rPr>
            <sz val="9"/>
            <color indexed="81"/>
            <rFont val="Tahoma"/>
            <family val="2"/>
          </rPr>
          <t xml:space="preserve">conjunto de acciones que se llevan a cabo para cumplir las metas de un producto o subproducto. 
</t>
        </r>
      </text>
    </comment>
    <comment ref="I8" authorId="0" shapeId="0" xr:uid="{226650EA-7E42-416A-93D7-EEE47F692AC6}">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491CE86D-F173-4DA0-AD82-989A21C7F933}">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97D63598-2A47-4A50-9180-D2E6FC4610B3}">
      <text>
        <r>
          <rPr>
            <sz val="9"/>
            <color indexed="81"/>
            <rFont val="Tahoma"/>
            <family val="2"/>
          </rPr>
          <t>Responsables al más alto nivel de las áreas.</t>
        </r>
      </text>
    </comment>
    <comment ref="L8" authorId="0" shapeId="0" xr:uid="{57229650-D5C0-4CDD-85D5-46F39EEDCE79}">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E1A45D58-B5F4-4C72-B3C5-B4E04CCDCD23}">
      <text>
        <r>
          <rPr>
            <sz val="9"/>
            <color indexed="81"/>
            <rFont val="Tahoma"/>
            <family val="2"/>
          </rPr>
          <t xml:space="preserve">Situación actual sobre el nivel de avance físico de la  actividad, subproducto, producto…
</t>
        </r>
      </text>
    </comment>
    <comment ref="N8" authorId="0" shapeId="0" xr:uid="{6598D894-C581-4785-8C9F-72B8DDDF556C}">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63CAA09E-551A-41B0-A15E-6C85B82BCB95}">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B72C7117-9BC0-4D49-8B28-80213E9AC0A5}">
      <text>
        <r>
          <rPr>
            <sz val="9"/>
            <color indexed="81"/>
            <rFont val="Tahoma"/>
            <family val="2"/>
          </rPr>
          <t>Segmentación o representación trimestral de la meta.</t>
        </r>
      </text>
    </comment>
    <comment ref="T8" authorId="0" shapeId="0" xr:uid="{336667E2-E348-4F7B-97B2-AB1CB1363777}">
      <text>
        <r>
          <rPr>
            <sz val="9"/>
            <color indexed="81"/>
            <rFont val="Tahoma"/>
            <family val="2"/>
          </rPr>
          <t>Segmentación o representación trimestral de la meta.</t>
        </r>
      </text>
    </comment>
    <comment ref="U8" authorId="0" shapeId="0" xr:uid="{19B967D4-5D9C-4F95-802A-5E5D7BB22257}">
      <text>
        <r>
          <rPr>
            <sz val="9"/>
            <color indexed="81"/>
            <rFont val="Tahoma"/>
            <family val="2"/>
          </rPr>
          <t>Segmentación o representación trimestral de la meta.</t>
        </r>
      </text>
    </comment>
    <comment ref="V8" authorId="0" shapeId="0" xr:uid="{6E482BA9-8C3A-4776-B1C7-3AD695F7972F}">
      <text>
        <r>
          <rPr>
            <sz val="9"/>
            <color indexed="81"/>
            <rFont val="Tahoma"/>
            <family val="2"/>
          </rPr>
          <t>Segmentación o representación trimestral de la meta.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49E31709-A8F0-4B9A-8B67-99658A8623A9}">
      <text>
        <r>
          <rPr>
            <sz val="9"/>
            <color indexed="81"/>
            <rFont val="Tahoma"/>
            <family val="2"/>
          </rPr>
          <t>Seguimiento a la planificación y programación de los productos.</t>
        </r>
      </text>
    </comment>
    <comment ref="P7" authorId="0" shapeId="0" xr:uid="{0F1C2F92-435E-4CCD-8B0C-49156FF7FBD7}">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98A5E436-F3D7-4225-9FF7-F9A5752CCA16}">
      <text>
        <r>
          <rPr>
            <sz val="9"/>
            <color indexed="81"/>
            <rFont val="Tahoma"/>
            <family val="2"/>
          </rPr>
          <t>Es lo que se pretende alcanzar al final del periodo.</t>
        </r>
      </text>
    </comment>
    <comment ref="R7" authorId="0" shapeId="0" xr:uid="{DF3619FD-5CD4-47C9-9662-AD7CEAB01E74}">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4BA4A217-4A3D-4DDD-9960-8198226C4648}">
      <text>
        <r>
          <rPr>
            <sz val="9"/>
            <color indexed="81"/>
            <rFont val="Tahoma"/>
            <family val="2"/>
          </rPr>
          <t>Periodo desde el primero de enero al 30 de marzo</t>
        </r>
      </text>
    </comment>
    <comment ref="T7" authorId="0" shapeId="0" xr:uid="{3DBE3530-109D-4606-8B1A-43AB9853FA36}">
      <text>
        <r>
          <rPr>
            <sz val="9"/>
            <color indexed="81"/>
            <rFont val="Tahoma"/>
            <family val="2"/>
          </rPr>
          <t>Periodo desde el primero de abril al 30 de junio</t>
        </r>
      </text>
    </comment>
    <comment ref="U7" authorId="0" shapeId="0" xr:uid="{6CA4789E-C25B-400B-8E96-8ADA9EF736E1}">
      <text>
        <r>
          <rPr>
            <sz val="9"/>
            <color indexed="81"/>
            <rFont val="Tahoma"/>
            <family val="2"/>
          </rPr>
          <t>Periodo desde el primero de julio al 30 de septiembre</t>
        </r>
      </text>
    </comment>
    <comment ref="V7" authorId="0" shapeId="0" xr:uid="{4150462D-AF76-4EE4-BA59-99D5B655120D}">
      <text>
        <r>
          <rPr>
            <sz val="9"/>
            <color indexed="81"/>
            <rFont val="Tahoma"/>
            <family val="2"/>
          </rPr>
          <t>Periodo desde el primero de octubre al 31 de diciembre</t>
        </r>
      </text>
    </comment>
    <comment ref="W7" authorId="0" shapeId="0" xr:uid="{35FF31D3-2BE8-4034-9AE5-B7B041A35B22}">
      <text>
        <r>
          <rPr>
            <sz val="9"/>
            <color indexed="81"/>
            <rFont val="Tahoma"/>
            <family val="2"/>
          </rPr>
          <t>De dónde provienen los fondos.</t>
        </r>
      </text>
    </comment>
    <comment ref="X7" authorId="0" shapeId="0" xr:uid="{7282AFF3-B061-43FB-928B-30FAEBB05693}">
      <text>
        <r>
          <rPr>
            <sz val="9"/>
            <color indexed="81"/>
            <rFont val="Tahoma"/>
            <family val="2"/>
          </rPr>
          <t xml:space="preserve">Monto presupuestado para desarrollar los Producto, Sub-produtos y Actividades </t>
        </r>
      </text>
    </comment>
    <comment ref="A8" authorId="0" shapeId="0" xr:uid="{39B5C1E9-3868-4E05-8A37-C93BD39954C5}">
      <text>
        <r>
          <rPr>
            <sz val="9"/>
            <color indexed="81"/>
            <rFont val="Tahoma"/>
            <family val="2"/>
          </rPr>
          <t>Código que resume y enumera los diferentes niveles de planificación.</t>
        </r>
      </text>
    </comment>
    <comment ref="B8" authorId="0" shapeId="0" xr:uid="{600FF12C-85BE-4664-BE9D-800C19C2F233}">
      <text>
        <r>
          <rPr>
            <sz val="9"/>
            <color indexed="81"/>
            <rFont val="Tahoma"/>
            <family val="2"/>
          </rPr>
          <t>Código de área asignado en el libro de códigos (Sheep: "Libro de Códigos" en color rojo).</t>
        </r>
      </text>
    </comment>
    <comment ref="C8" authorId="0" shapeId="0" xr:uid="{D89CC9E6-F724-43CE-80EB-B013141456FB}">
      <text>
        <r>
          <rPr>
            <sz val="9"/>
            <color indexed="81"/>
            <rFont val="Tahoma"/>
            <family val="2"/>
          </rPr>
          <t>Código jerárquico del producto en cuestión.</t>
        </r>
      </text>
    </comment>
    <comment ref="D8" authorId="0" shapeId="0" xr:uid="{712AA837-4855-48A8-95AE-904B68A5FAAD}">
      <text>
        <r>
          <rPr>
            <sz val="9"/>
            <color indexed="81"/>
            <rFont val="Tahoma"/>
            <family val="2"/>
          </rPr>
          <t>Código jerárquico del sub-producto en cuestión.</t>
        </r>
      </text>
    </comment>
    <comment ref="E8" authorId="0" shapeId="0" xr:uid="{DF78C06E-E0C7-4C38-B851-A1276BCC5F7A}">
      <text>
        <r>
          <rPr>
            <sz val="9"/>
            <color indexed="81"/>
            <rFont val="Tahoma"/>
            <family val="2"/>
          </rPr>
          <t>Código jerárquico de la actividad en cuestión.</t>
        </r>
      </text>
    </comment>
    <comment ref="F8" authorId="0" shapeId="0" xr:uid="{864CCA8C-08E5-4D46-8584-88BA25B06E96}">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386C30C7-6558-43AF-BF36-70D8C6403150}">
      <text>
        <r>
          <rPr>
            <sz val="9"/>
            <color indexed="81"/>
            <rFont val="Tahoma"/>
            <family val="2"/>
          </rPr>
          <t>Son bienes o servicios que la institución genera pero que se consumen dentro de la institución.</t>
        </r>
      </text>
    </comment>
    <comment ref="H8" authorId="0" shapeId="0" xr:uid="{0668019B-B5C2-4AD4-8DEE-3B35D33A197C}">
      <text>
        <r>
          <rPr>
            <sz val="9"/>
            <color indexed="81"/>
            <rFont val="Tahoma"/>
            <family val="2"/>
          </rPr>
          <t xml:space="preserve">conjunto de acciones que se llevan a cabo para cumplir las metas de un producto o subproducto. 
</t>
        </r>
      </text>
    </comment>
    <comment ref="I8" authorId="0" shapeId="0" xr:uid="{79FEC158-CF84-40FE-9485-CD9F570C3815}">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3D32ACC9-9D61-442B-896B-9DCE8407F8B9}">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1C3FA77D-C93F-489B-9E4B-BF9AFAD95D9E}">
      <text>
        <r>
          <rPr>
            <sz val="9"/>
            <color indexed="81"/>
            <rFont val="Tahoma"/>
            <family val="2"/>
          </rPr>
          <t>Responsables al más alto nivel de las áreas.</t>
        </r>
      </text>
    </comment>
    <comment ref="L8" authorId="0" shapeId="0" xr:uid="{EE6B58B8-4E4A-4158-A1EB-097FE6ECE6DF}">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1FE73039-D4D7-4F6E-AE16-B98983017F09}">
      <text>
        <r>
          <rPr>
            <sz val="9"/>
            <color indexed="81"/>
            <rFont val="Tahoma"/>
            <family val="2"/>
          </rPr>
          <t xml:space="preserve">Situación actual sobre el nivel de avance físico de la  actividad, subproducto, producto…
</t>
        </r>
      </text>
    </comment>
    <comment ref="N8" authorId="0" shapeId="0" xr:uid="{4440C51E-5DB2-450E-8946-79E1303639DE}">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C6567D01-150D-422C-9ABE-BC3620F25069}">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72D38EDA-018A-4B61-A200-26FA5B334A67}">
      <text>
        <r>
          <rPr>
            <sz val="9"/>
            <color indexed="81"/>
            <rFont val="Tahoma"/>
            <family val="2"/>
          </rPr>
          <t>Segmentación o representación trimestral de la meta.</t>
        </r>
      </text>
    </comment>
    <comment ref="T8" authorId="0" shapeId="0" xr:uid="{D868CB74-84E6-406A-825C-521294360B59}">
      <text>
        <r>
          <rPr>
            <sz val="9"/>
            <color indexed="81"/>
            <rFont val="Tahoma"/>
            <family val="2"/>
          </rPr>
          <t>Segmentación o representación trimestral de la meta.</t>
        </r>
      </text>
    </comment>
    <comment ref="U8" authorId="0" shapeId="0" xr:uid="{E4622A87-83F7-45B3-B528-2701431AE665}">
      <text>
        <r>
          <rPr>
            <sz val="9"/>
            <color indexed="81"/>
            <rFont val="Tahoma"/>
            <family val="2"/>
          </rPr>
          <t>Segmentación o representación trimestral de la meta.</t>
        </r>
      </text>
    </comment>
    <comment ref="V8" authorId="0" shapeId="0" xr:uid="{84E76F4C-D017-4DB1-BF48-CD77EA762327}">
      <text>
        <r>
          <rPr>
            <sz val="9"/>
            <color indexed="81"/>
            <rFont val="Tahoma"/>
            <family val="2"/>
          </rPr>
          <t>Segmentación o representación trimestral de la meta.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P6" authorId="0" shapeId="0" xr:uid="{0B5E8DA0-4D92-499D-8CC3-D6C3279007E0}">
      <text>
        <r>
          <rPr>
            <sz val="9"/>
            <color indexed="81"/>
            <rFont val="Tahoma"/>
            <family val="2"/>
          </rPr>
          <t>Seguimiento a la planificación y programación de los productos.</t>
        </r>
      </text>
    </comment>
    <comment ref="P7" authorId="0" shapeId="0" xr:uid="{3355A901-5E0A-4AD2-9B95-6CFF2DA4EDEC}">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Q7" authorId="0" shapeId="0" xr:uid="{682BB3A4-E672-45E5-AFA9-BC3F26A80E40}">
      <text>
        <r>
          <rPr>
            <sz val="9"/>
            <color indexed="81"/>
            <rFont val="Tahoma"/>
            <family val="2"/>
          </rPr>
          <t>Es lo que se pretende alcanzar al final del periodo.</t>
        </r>
      </text>
    </comment>
    <comment ref="R7" authorId="0" shapeId="0" xr:uid="{AAA75AF9-10F9-4F1B-8656-915181D4FFA8}">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S7" authorId="0" shapeId="0" xr:uid="{B7623C86-0B15-4FBB-9CA9-C3963360B577}">
      <text>
        <r>
          <rPr>
            <sz val="9"/>
            <color indexed="81"/>
            <rFont val="Tahoma"/>
            <family val="2"/>
          </rPr>
          <t>Periodo desde el primero de enero al 30 de marzo</t>
        </r>
      </text>
    </comment>
    <comment ref="T7" authorId="0" shapeId="0" xr:uid="{DEE7B39E-566B-421D-8228-877692B29A71}">
      <text>
        <r>
          <rPr>
            <sz val="9"/>
            <color indexed="81"/>
            <rFont val="Tahoma"/>
            <family val="2"/>
          </rPr>
          <t>Periodo desde el primero de abril al 30 de junio</t>
        </r>
      </text>
    </comment>
    <comment ref="U7" authorId="0" shapeId="0" xr:uid="{85573279-A9CF-46EF-B420-43624B561DCA}">
      <text>
        <r>
          <rPr>
            <sz val="9"/>
            <color indexed="81"/>
            <rFont val="Tahoma"/>
            <family val="2"/>
          </rPr>
          <t>Periodo desde el primero de julio al 30 de septiembre</t>
        </r>
      </text>
    </comment>
    <comment ref="V7" authorId="0" shapeId="0" xr:uid="{2D2065C4-C951-49CB-8D31-450D9BCF77BB}">
      <text>
        <r>
          <rPr>
            <sz val="9"/>
            <color indexed="81"/>
            <rFont val="Tahoma"/>
            <family val="2"/>
          </rPr>
          <t>Periodo desde el primero de octubre al 31 de diciembre</t>
        </r>
      </text>
    </comment>
    <comment ref="W7" authorId="0" shapeId="0" xr:uid="{0361ADB9-A77C-4027-8228-D98908477B39}">
      <text>
        <r>
          <rPr>
            <sz val="9"/>
            <color indexed="81"/>
            <rFont val="Tahoma"/>
            <family val="2"/>
          </rPr>
          <t>De dónde provienen los fondos.</t>
        </r>
      </text>
    </comment>
    <comment ref="X7" authorId="0" shapeId="0" xr:uid="{1A25FEA8-2EA2-482E-9B33-7EA7A0A0A433}">
      <text>
        <r>
          <rPr>
            <sz val="9"/>
            <color indexed="81"/>
            <rFont val="Tahoma"/>
            <family val="2"/>
          </rPr>
          <t xml:space="preserve">Monto presupuestado para desarrollar los Producto, Sub-produtos y Actividades </t>
        </r>
      </text>
    </comment>
    <comment ref="A8" authorId="0" shapeId="0" xr:uid="{E0F3A2D1-89BA-4D5B-90D9-90FBB4AC7B11}">
      <text>
        <r>
          <rPr>
            <sz val="9"/>
            <color indexed="81"/>
            <rFont val="Tahoma"/>
            <family val="2"/>
          </rPr>
          <t>Código que resume y enumera los diferentes niveles de planificación.</t>
        </r>
      </text>
    </comment>
    <comment ref="B8" authorId="0" shapeId="0" xr:uid="{51DF6ED9-1FA6-4D68-BD78-18B00FC462B9}">
      <text>
        <r>
          <rPr>
            <sz val="9"/>
            <color indexed="81"/>
            <rFont val="Tahoma"/>
            <family val="2"/>
          </rPr>
          <t>Código de área asignado en el libro de códigos (Sheep: "Libro de Códigos" en color rojo).</t>
        </r>
      </text>
    </comment>
    <comment ref="C8" authorId="0" shapeId="0" xr:uid="{5EA4BED3-B160-4EE4-B0CE-7F23925F4203}">
      <text>
        <r>
          <rPr>
            <sz val="9"/>
            <color indexed="81"/>
            <rFont val="Tahoma"/>
            <family val="2"/>
          </rPr>
          <t>Código jerárquico del producto en cuestión.</t>
        </r>
      </text>
    </comment>
    <comment ref="D8" authorId="0" shapeId="0" xr:uid="{D2636B27-C20C-4442-B56D-EC8B23205ED1}">
      <text>
        <r>
          <rPr>
            <sz val="9"/>
            <color indexed="81"/>
            <rFont val="Tahoma"/>
            <family val="2"/>
          </rPr>
          <t>Código jerárquico del sub-producto en cuestión.</t>
        </r>
      </text>
    </comment>
    <comment ref="E8" authorId="0" shapeId="0" xr:uid="{124101B4-3417-41E7-9715-7E40EBD99C18}">
      <text>
        <r>
          <rPr>
            <sz val="9"/>
            <color indexed="81"/>
            <rFont val="Tahoma"/>
            <family val="2"/>
          </rPr>
          <t>Código jerárquico de la actividad en cuestión.</t>
        </r>
      </text>
    </comment>
    <comment ref="F8" authorId="0" shapeId="0" xr:uid="{A309EF81-14E9-4FCB-BE33-B2AFE411B399}">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B027DFEE-440E-449F-B804-C5F6CE948514}">
      <text>
        <r>
          <rPr>
            <sz val="9"/>
            <color indexed="81"/>
            <rFont val="Tahoma"/>
            <family val="2"/>
          </rPr>
          <t>Son bienes o servicios que la institución genera pero que se consumen dentro de la institución.</t>
        </r>
      </text>
    </comment>
    <comment ref="H8" authorId="0" shapeId="0" xr:uid="{3E7B87A3-3A73-40A0-8912-999B1A9D383E}">
      <text>
        <r>
          <rPr>
            <sz val="9"/>
            <color indexed="81"/>
            <rFont val="Tahoma"/>
            <family val="2"/>
          </rPr>
          <t xml:space="preserve">conjunto de acciones que se llevan a cabo para cumplir las metas de un producto o subproducto. 
</t>
        </r>
      </text>
    </comment>
    <comment ref="I8" authorId="0" shapeId="0" xr:uid="{8FE917E3-5260-4988-A39F-1796009C541B}">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7F817A3B-F416-4940-A62A-5B2C55509877}">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145D643B-F707-4BDD-83C7-981E29742CD2}">
      <text>
        <r>
          <rPr>
            <sz val="9"/>
            <color indexed="81"/>
            <rFont val="Tahoma"/>
            <family val="2"/>
          </rPr>
          <t>Responsables al más alto nivel de las áreas.</t>
        </r>
      </text>
    </comment>
    <comment ref="L8" authorId="0" shapeId="0" xr:uid="{FD6C5A2C-02B1-487B-BE56-B0B4D70C58B9}">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BD4C1944-9546-431D-A2A0-51078884E89D}">
      <text>
        <r>
          <rPr>
            <sz val="9"/>
            <color indexed="81"/>
            <rFont val="Tahoma"/>
            <family val="2"/>
          </rPr>
          <t xml:space="preserve">Situación actual sobre el nivel de avance físico de la  actividad, subproducto, producto…
</t>
        </r>
      </text>
    </comment>
    <comment ref="N8" authorId="0" shapeId="0" xr:uid="{B66B6E0F-9E1F-4E34-9E1A-A17454F0D1D0}">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O8" authorId="0" shapeId="0" xr:uid="{D223A4F5-79EC-4998-90ED-2B3061F271D0}">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S8" authorId="0" shapeId="0" xr:uid="{E42984A9-DD31-41EB-84D8-A6675C4AA659}">
      <text>
        <r>
          <rPr>
            <sz val="9"/>
            <color indexed="81"/>
            <rFont val="Tahoma"/>
            <family val="2"/>
          </rPr>
          <t>Segmentación o representación trimestral de la meta.</t>
        </r>
      </text>
    </comment>
    <comment ref="T8" authorId="0" shapeId="0" xr:uid="{FD4DD009-9324-4D7D-98BB-C5B6274034EA}">
      <text>
        <r>
          <rPr>
            <sz val="9"/>
            <color indexed="81"/>
            <rFont val="Tahoma"/>
            <family val="2"/>
          </rPr>
          <t>Segmentación o representación trimestral de la meta.</t>
        </r>
      </text>
    </comment>
    <comment ref="U8" authorId="0" shapeId="0" xr:uid="{F6524B0E-5A51-4EBD-B5FC-ADCCF4DE43A4}">
      <text>
        <r>
          <rPr>
            <sz val="9"/>
            <color indexed="81"/>
            <rFont val="Tahoma"/>
            <family val="2"/>
          </rPr>
          <t>Segmentación o representación trimestral de la meta.</t>
        </r>
      </text>
    </comment>
    <comment ref="V8" authorId="0" shapeId="0" xr:uid="{B22745DC-5F7D-4E27-8111-3A98C379529B}">
      <text>
        <r>
          <rPr>
            <sz val="9"/>
            <color indexed="81"/>
            <rFont val="Tahoma"/>
            <family val="2"/>
          </rPr>
          <t>Segmentación o representación trimestral de la meta.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Francis Castro</author>
  </authors>
  <commentList>
    <comment ref="O6" authorId="0" shapeId="0" xr:uid="{DC82B6F1-0639-4607-B163-46A7F633446E}">
      <text>
        <r>
          <rPr>
            <sz val="9"/>
            <color indexed="81"/>
            <rFont val="Tahoma"/>
            <family val="2"/>
          </rPr>
          <t>Seguimiento a la planificación y programación de los productos.</t>
        </r>
      </text>
    </comment>
    <comment ref="O7" authorId="0" shapeId="0" xr:uid="{D3E38E6F-5CAD-4CBC-8C7E-388818AD04CB}">
      <text>
        <r>
          <rPr>
            <sz val="9"/>
            <color indexed="81"/>
            <rFont val="Tahoma"/>
            <family val="2"/>
          </rPr>
          <t>Un KPI (key performance indicador), conocido también como indicador clave o medidor de desempeño o indicador clave de rendimiento, es una medida del nivel del rendimiento de un proceso. El valor del indicador está directamente relacionado con un objetivo fijado previamente. Solo se le coloca el producto o subproducto.</t>
        </r>
      </text>
    </comment>
    <comment ref="P7" authorId="0" shapeId="0" xr:uid="{13D735D2-CDED-45DA-B37B-C2DFE270E0FD}">
      <text>
        <r>
          <rPr>
            <sz val="9"/>
            <color indexed="81"/>
            <rFont val="Tahoma"/>
            <family val="2"/>
          </rPr>
          <t>Es lo que se pretende alcanzar al final del periodo.</t>
        </r>
      </text>
    </comment>
    <comment ref="Q7" authorId="0" shapeId="0" xr:uid="{EB37C024-3B0B-4E99-A0B8-12749AF522E3}">
      <text>
        <r>
          <rPr>
            <sz val="9"/>
            <color indexed="81"/>
            <rFont val="Tahoma"/>
            <family val="2"/>
          </rPr>
          <t xml:space="preserve">Determinar el peso o el valor del producto (solo se le pone al producto y en escasas ocasiones al subproducto). Cada área debe ponderar sus productos con valores cuya sumatoria debe sumar 100.
</t>
        </r>
      </text>
    </comment>
    <comment ref="R7" authorId="0" shapeId="0" xr:uid="{35542434-E930-41BA-8565-B4AE4B41561C}">
      <text>
        <r>
          <rPr>
            <sz val="9"/>
            <color indexed="81"/>
            <rFont val="Tahoma"/>
            <family val="2"/>
          </rPr>
          <t>Periodo desde el primero de enero al 30 de marzo</t>
        </r>
      </text>
    </comment>
    <comment ref="S7" authorId="0" shapeId="0" xr:uid="{E0472666-4EC8-4DA3-B4E1-8746B15E127D}">
      <text>
        <r>
          <rPr>
            <sz val="9"/>
            <color indexed="81"/>
            <rFont val="Tahoma"/>
            <family val="2"/>
          </rPr>
          <t>Periodo desde el primero de abril al 30 de junio</t>
        </r>
      </text>
    </comment>
    <comment ref="T7" authorId="0" shapeId="0" xr:uid="{BBD2945D-EC8F-4FE8-9574-48CEBEC84A87}">
      <text>
        <r>
          <rPr>
            <sz val="9"/>
            <color indexed="81"/>
            <rFont val="Tahoma"/>
            <family val="2"/>
          </rPr>
          <t>Periodo desde el primero de julio al 30 de septiembre</t>
        </r>
      </text>
    </comment>
    <comment ref="U7" authorId="0" shapeId="0" xr:uid="{56E0432A-7C8B-4521-A0A1-311E44461E5F}">
      <text>
        <r>
          <rPr>
            <sz val="9"/>
            <color indexed="81"/>
            <rFont val="Tahoma"/>
            <family val="2"/>
          </rPr>
          <t>Periodo desde el primero de octubre al 31 de diciembre</t>
        </r>
      </text>
    </comment>
    <comment ref="V7" authorId="0" shapeId="0" xr:uid="{CE832ABE-D22C-41F7-93B7-EF8FEF515676}">
      <text>
        <r>
          <rPr>
            <sz val="9"/>
            <color indexed="81"/>
            <rFont val="Tahoma"/>
            <family val="2"/>
          </rPr>
          <t>De dónde provienen los fondos.</t>
        </r>
      </text>
    </comment>
    <comment ref="W7" authorId="0" shapeId="0" xr:uid="{438937EF-7F98-42AC-83D7-DD62B1B1D727}">
      <text>
        <r>
          <rPr>
            <sz val="9"/>
            <color indexed="81"/>
            <rFont val="Tahoma"/>
            <family val="2"/>
          </rPr>
          <t xml:space="preserve">Monto presupuestado para desarrollar los Producto, Sub-produtos y Actividades </t>
        </r>
      </text>
    </comment>
    <comment ref="A8" authorId="0" shapeId="0" xr:uid="{79098430-2E93-42EF-A365-84D9C8E00AFE}">
      <text>
        <r>
          <rPr>
            <sz val="9"/>
            <color indexed="81"/>
            <rFont val="Tahoma"/>
            <family val="2"/>
          </rPr>
          <t>Código que resume y enumera los diferentes niveles de planificación.</t>
        </r>
      </text>
    </comment>
    <comment ref="B8" authorId="0" shapeId="0" xr:uid="{A5F662EE-7C91-4496-9D87-55B95C30C20A}">
      <text>
        <r>
          <rPr>
            <sz val="9"/>
            <color indexed="81"/>
            <rFont val="Tahoma"/>
            <family val="2"/>
          </rPr>
          <t>Código de área asignado en el libro de códigos (Sheep: "Libro de Códigos" en color rojo).</t>
        </r>
      </text>
    </comment>
    <comment ref="C8" authorId="0" shapeId="0" xr:uid="{79E5F9EE-2650-49D6-90EE-915663AF5D33}">
      <text>
        <r>
          <rPr>
            <sz val="9"/>
            <color indexed="81"/>
            <rFont val="Tahoma"/>
            <family val="2"/>
          </rPr>
          <t>Código jerárquico del producto en cuestión.</t>
        </r>
      </text>
    </comment>
    <comment ref="D8" authorId="0" shapeId="0" xr:uid="{8927D88D-1C8B-4365-9BFE-C0B75D663981}">
      <text>
        <r>
          <rPr>
            <sz val="9"/>
            <color indexed="81"/>
            <rFont val="Tahoma"/>
            <family val="2"/>
          </rPr>
          <t>Código jerárquico del sub-producto en cuestión.</t>
        </r>
      </text>
    </comment>
    <comment ref="E8" authorId="0" shapeId="0" xr:uid="{59F1FEC4-C861-4F0B-AE77-AA36AB3898A3}">
      <text>
        <r>
          <rPr>
            <sz val="9"/>
            <color indexed="81"/>
            <rFont val="Tahoma"/>
            <family val="2"/>
          </rPr>
          <t>Código jerárquico de la actividad en cuestión.</t>
        </r>
      </text>
    </comment>
    <comment ref="F8" authorId="0" shapeId="0" xr:uid="{C8BD2A12-B7E0-4CEC-9D02-3D5858FBBF74}">
      <text>
        <r>
          <rPr>
            <sz val="9"/>
            <color indexed="81"/>
            <rFont val="Tahoma"/>
            <family val="2"/>
          </rPr>
          <t xml:space="preserve">Son bienes y/o servicios que la institución entrega a la población o a otras instituciones. Constituyen la “razón de ser” de la institución
</t>
        </r>
      </text>
    </comment>
    <comment ref="G8" authorId="0" shapeId="0" xr:uid="{3DEF5A1E-E135-4474-A440-F37B3F4D4E52}">
      <text>
        <r>
          <rPr>
            <sz val="9"/>
            <color indexed="81"/>
            <rFont val="Tahoma"/>
            <family val="2"/>
          </rPr>
          <t>Son bienes o servicios que la institución genera pero que se consumen dentro de la institución.</t>
        </r>
      </text>
    </comment>
    <comment ref="H8" authorId="0" shapeId="0" xr:uid="{D41E6D42-F0BB-42AF-BF22-1F9BDD1B9BE2}">
      <text>
        <r>
          <rPr>
            <sz val="9"/>
            <color indexed="81"/>
            <rFont val="Tahoma"/>
            <family val="2"/>
          </rPr>
          <t xml:space="preserve">conjunto de acciones que se llevan a cabo para cumplir las metas de un producto o subproducto. 
</t>
        </r>
      </text>
    </comment>
    <comment ref="I8" authorId="0" shapeId="0" xr:uid="{DE67301D-7D2B-492D-AE0D-AB2E1A89CA1D}">
      <text>
        <r>
          <rPr>
            <sz val="9"/>
            <color indexed="81"/>
            <rFont val="Tahoma"/>
            <family val="2"/>
          </rPr>
          <t>El término entregable es utilizado para describir la evidencia, tangible o intangible, resultante del producto o subproducto, destinado a un cliente, ya sea interno o externo a la institución.</t>
        </r>
      </text>
    </comment>
    <comment ref="J8" authorId="0" shapeId="0" xr:uid="{CD881506-765F-4D18-9A54-DDA71776E5CD}">
      <text>
        <r>
          <rPr>
            <sz val="9"/>
            <color indexed="81"/>
            <rFont val="Tahoma"/>
            <family val="2"/>
          </rPr>
          <t>Área responsable de la ejecución o supervisión directa de la realización de la actividad o tarea. Dos aclaraciones: Cuando sean equipos tecnológicos el área responsable sería TIC y el área requirente sería "involucrados internos", pasando lo mismo con el requerimiento de personal fijo, donde el área responsable sería RRHH.</t>
        </r>
      </text>
    </comment>
    <comment ref="K8" authorId="0" shapeId="0" xr:uid="{C8687680-046A-45FD-85F0-6B5C01543F34}">
      <text>
        <r>
          <rPr>
            <sz val="9"/>
            <color indexed="81"/>
            <rFont val="Tahoma"/>
            <family val="2"/>
          </rPr>
          <t>Responsables al más alto nivel de las áreas.</t>
        </r>
      </text>
    </comment>
    <comment ref="L8" authorId="0" shapeId="0" xr:uid="{406FDA28-E3AA-4B6F-83A2-620FD9686727}">
      <text>
        <r>
          <rPr>
            <sz val="9"/>
            <color indexed="81"/>
            <rFont val="Tahoma"/>
            <family val="2"/>
          </rPr>
          <t>Todas las áreas internas (apoyo o misionales) que por su naturaleza tienen alguna participación en el proceso de producción del área en cuestión. Solo se colocan los involucrados internos.</t>
        </r>
      </text>
    </comment>
    <comment ref="M8" authorId="0" shapeId="0" xr:uid="{5E25CE51-E680-48E6-A243-7D19D8BAB778}">
      <text>
        <r>
          <rPr>
            <sz val="9"/>
            <color indexed="81"/>
            <rFont val="Tahoma"/>
            <family val="2"/>
          </rPr>
          <t>Es la fecha en que se presume de antemano que iniciaría la actividad. Las fechas se colocan a las actividades y estas determinan las fechas de los sub-productos y por consiguiente, de los productos.</t>
        </r>
      </text>
    </comment>
    <comment ref="N8" authorId="0" shapeId="0" xr:uid="{5AA0C549-1996-44A9-8814-FA13383A4751}">
      <text>
        <r>
          <rPr>
            <sz val="9"/>
            <color indexed="81"/>
            <rFont val="Tahoma"/>
            <family val="2"/>
          </rPr>
          <t>Es la fecha en que se presume de antemano que finalizaría la actividad. Las fechas se colocan a las actividades y estas determinan las fechas de los sub-productos y por consiguiente, de los productos.</t>
        </r>
      </text>
    </comment>
    <comment ref="R8" authorId="0" shapeId="0" xr:uid="{C4476C35-D247-4284-B47E-92354817F7D9}">
      <text>
        <r>
          <rPr>
            <sz val="9"/>
            <color indexed="81"/>
            <rFont val="Tahoma"/>
            <family val="2"/>
          </rPr>
          <t>Segmentación o representación trimestral de la meta.</t>
        </r>
      </text>
    </comment>
    <comment ref="S8" authorId="0" shapeId="0" xr:uid="{506A372A-CAC2-42D1-B701-6B221B307996}">
      <text>
        <r>
          <rPr>
            <sz val="9"/>
            <color indexed="81"/>
            <rFont val="Tahoma"/>
            <family val="2"/>
          </rPr>
          <t>Segmentación o representación trimestral de la meta.</t>
        </r>
      </text>
    </comment>
    <comment ref="T8" authorId="0" shapeId="0" xr:uid="{A3450DD9-6AD2-4220-8579-4389D0BEF4AC}">
      <text>
        <r>
          <rPr>
            <sz val="9"/>
            <color indexed="81"/>
            <rFont val="Tahoma"/>
            <family val="2"/>
          </rPr>
          <t>Segmentación o representación trimestral de la meta.</t>
        </r>
      </text>
    </comment>
    <comment ref="U8" authorId="0" shapeId="0" xr:uid="{974CE5C2-E491-4B57-A32E-AFC18C86726C}">
      <text>
        <r>
          <rPr>
            <sz val="9"/>
            <color indexed="81"/>
            <rFont val="Tahoma"/>
            <family val="2"/>
          </rPr>
          <t>Segmentación o representación trimestral de la meta.</t>
        </r>
      </text>
    </comment>
  </commentList>
</comments>
</file>

<file path=xl/sharedStrings.xml><?xml version="1.0" encoding="utf-8"?>
<sst xmlns="http://schemas.openxmlformats.org/spreadsheetml/2006/main" count="5025" uniqueCount="1044">
  <si>
    <t xml:space="preserve">MATRIZ PLAN OPERATIVO ANUAL </t>
  </si>
  <si>
    <t>CÓDIGO:</t>
  </si>
  <si>
    <t>FO-DPD-004</t>
  </si>
  <si>
    <t>RESPONSABLE:</t>
  </si>
  <si>
    <t>ENCARGADO (A ) DEL DPTO. PLANIFICACIÓN Y DESARROLLO</t>
  </si>
  <si>
    <t>VERSIÓN :</t>
  </si>
  <si>
    <t>00</t>
  </si>
  <si>
    <t>POA-2026</t>
  </si>
  <si>
    <t xml:space="preserve">Fecha: </t>
  </si>
  <si>
    <t>Área:</t>
  </si>
  <si>
    <t>División Regional Yuma (Higuamo, Ozama)</t>
  </si>
  <si>
    <t>Seguimiento y Control de la Ejecución Física</t>
  </si>
  <si>
    <t>Gestión financiera</t>
  </si>
  <si>
    <t>Renglón de Planificación</t>
  </si>
  <si>
    <t>Gestión del Tiempo</t>
  </si>
  <si>
    <t xml:space="preserve">Indicador Clave de Producto (KPI) </t>
  </si>
  <si>
    <t>Meta</t>
  </si>
  <si>
    <t>Peso del producto</t>
  </si>
  <si>
    <t>1er Trimestre</t>
  </si>
  <si>
    <t>2do Trimestre</t>
  </si>
  <si>
    <t>3er Trimestre</t>
  </si>
  <si>
    <t>4to Trimestre</t>
  </si>
  <si>
    <t>Fuente de financiamiento</t>
  </si>
  <si>
    <t xml:space="preserve">Presupuesto </t>
  </si>
  <si>
    <t>Código POA</t>
  </si>
  <si>
    <t>Nomenclatura Área</t>
  </si>
  <si>
    <t>No. Producto</t>
  </si>
  <si>
    <t>No. Sub-Producto</t>
  </si>
  <si>
    <t>No. Actividad</t>
  </si>
  <si>
    <t>Producto</t>
  </si>
  <si>
    <t>Sub-Producto</t>
  </si>
  <si>
    <t>Actividad</t>
  </si>
  <si>
    <t>Entregable/ Medio de Verificación</t>
  </si>
  <si>
    <t>Área responsable</t>
  </si>
  <si>
    <t>Responsable</t>
  </si>
  <si>
    <t>Involucrados internos</t>
  </si>
  <si>
    <t>Estado</t>
  </si>
  <si>
    <t>Inicio planificado</t>
  </si>
  <si>
    <t>Fin planificado</t>
  </si>
  <si>
    <t>DDE</t>
  </si>
  <si>
    <t>Gestión de la División Regional Este de la Unidad Ejecutora de Titulación de Terrenos del Estado, Incrementada</t>
  </si>
  <si>
    <t>Subdirector Regional Este</t>
  </si>
  <si>
    <t>Porcentaje de actividades realizadas</t>
  </si>
  <si>
    <t xml:space="preserve">Presupuesto Nacional </t>
  </si>
  <si>
    <t>Identificación, formulación e implementación de estrategias para regularización de terrenos del Estado, fortalecida</t>
  </si>
  <si>
    <t>Encargada del Dpto. de Políticas y Estrategias de TTE</t>
  </si>
  <si>
    <t>Identificar los terrenos del Estado para impulsar los posibles proyectos en la región Este</t>
  </si>
  <si>
    <t>Listado de proyectos en proceso</t>
  </si>
  <si>
    <t xml:space="preserve">Gestores de Proyectos  / Agrimensores / Analista Legal </t>
  </si>
  <si>
    <t>DCA/DLE</t>
  </si>
  <si>
    <t>Sin iniciar</t>
  </si>
  <si>
    <t>Primer Trimestre</t>
  </si>
  <si>
    <t>Cuarto Trimestre</t>
  </si>
  <si>
    <t>Coordinar las reuniones con los representantes comunitarios y beneficiarios de la región</t>
  </si>
  <si>
    <t>Minutas de reunión/ Listado de Asistencia/ Convocatorias y/o invitaciones</t>
  </si>
  <si>
    <t>Gestores Comunitarios</t>
  </si>
  <si>
    <t>DAC</t>
  </si>
  <si>
    <t>Colaborar en la coordinación y realización de los lanzamientos, levantamientos parcelarios, censos sociales, operativos de firmas de actos de transferencias y entrega de los certificados de títulos de los proyectos de titulación de su región.</t>
  </si>
  <si>
    <t xml:space="preserve">Informe de Resultados de Operativo </t>
  </si>
  <si>
    <t>Todas las áreas</t>
  </si>
  <si>
    <t>Gestionar los procesos con los beneficiaros que no recibieron sus certificados de título en el acto de entrega del proyecto de titulación</t>
  </si>
  <si>
    <t>Matriz Actualizada con entregas Posteriores al acto</t>
  </si>
  <si>
    <t>Procesos operativos e indicadores de gestión, implementado</t>
  </si>
  <si>
    <t>Presupuesto Nacional</t>
  </si>
  <si>
    <t>Procesos Operativo de Titulación, implementados</t>
  </si>
  <si>
    <t>Dar seguimiento a la ejecución de los procedimientos de titulación</t>
  </si>
  <si>
    <t>Registros y formularios aplicables completados</t>
  </si>
  <si>
    <t>DPD</t>
  </si>
  <si>
    <t>Iniciado</t>
  </si>
  <si>
    <t>RD$0.00</t>
  </si>
  <si>
    <t>Indicadores de Gestión, realizado</t>
  </si>
  <si>
    <t>Implementar los indicadores de Gestión aplicables</t>
  </si>
  <si>
    <t>Matriz de indicadores elaborada</t>
  </si>
  <si>
    <t xml:space="preserve">Evidenciar el cumplimiento de los indicadores </t>
  </si>
  <si>
    <t>Matriz de indicadores actualizada</t>
  </si>
  <si>
    <t>Elaborado por:</t>
  </si>
  <si>
    <t>Aprobado por:</t>
  </si>
  <si>
    <t>Rubén Céspedes</t>
  </si>
  <si>
    <t>Duarte Méndez Peña</t>
  </si>
  <si>
    <t>Subdirector Regional Yuma
Unidad Técnica Ejecutora de Titulación de Terrenos del Estado</t>
  </si>
  <si>
    <t>Director Ejecutivo
Unidad Técnica Ejecutora de Titulación de Terrenos del Estado</t>
  </si>
  <si>
    <t xml:space="preserve">División Regional Nordeste </t>
  </si>
  <si>
    <t>Gestión de la División Regional Nordeste de la Unidad Ejecutora de Titulación de Terrenos del Estado, Incrementada</t>
  </si>
  <si>
    <t>Subdirector Regional Nordeste</t>
  </si>
  <si>
    <t>Identificar los terrenos del Estado para impulsar los posibles proyectos en la región Nordeste</t>
  </si>
  <si>
    <t>DDN</t>
  </si>
  <si>
    <t>Matriz de Entrega de Titulos (Post Entrega)</t>
  </si>
  <si>
    <t>Francisco Sandoval Garcia</t>
  </si>
  <si>
    <t>Subdirector Regional Nordeste
Unidad Técnica Ejecutora de Titulación de Terrenos del Estado</t>
  </si>
  <si>
    <t>Director Ejecutivo
Unidad Ténica Ejecutora de Titulación de Terrenos del Estado</t>
  </si>
  <si>
    <t>División Regional Cibao Norte</t>
  </si>
  <si>
    <t>DPE</t>
  </si>
  <si>
    <t>Subdirector Regional Norte</t>
  </si>
  <si>
    <t>Identificar los terrenos del Estado para impulsar los posibles proyectos en la región Norte</t>
  </si>
  <si>
    <t>Matriz de Proyectos identificados</t>
  </si>
  <si>
    <t>Encargado Div. Regional Norte</t>
  </si>
  <si>
    <t>Minuta de solicitud e imagenes</t>
  </si>
  <si>
    <t>Santiago Rafael Caba Abreu</t>
  </si>
  <si>
    <t>Subdirector Regional Cibao Norte
Unidad Técnica Ejecutora de Titulación de Terrenos del Estado</t>
  </si>
  <si>
    <t>ENCARGADA (A ) DEL DPTO. PLANIFICACIÓN Y DESARROLLO</t>
  </si>
  <si>
    <t>División Regional Valdesia (Enriquillo, El Valle)</t>
  </si>
  <si>
    <t>Gestión de la División Regional Sur de la Unidad Ejecutora de Titulación de Terrenos del Estado, Incrementada</t>
  </si>
  <si>
    <t>Subdirector Regional Sur</t>
  </si>
  <si>
    <t>Identificar los terrenos del Estado para impulsar los posibles proyectos en la región Sur</t>
  </si>
  <si>
    <t>Matriz de Poryectos identificados</t>
  </si>
  <si>
    <t>Encargado Div. Regional Sur</t>
  </si>
  <si>
    <t>Marino Esteban Vilchez Sánchez</t>
  </si>
  <si>
    <t>Subdirector Regional Valdesia
Unidad Técnica Ejecutora de Titulación de Terrenos del Estado</t>
  </si>
  <si>
    <t>Departamento de Planificación y Desarrollo</t>
  </si>
  <si>
    <t>Formulación, monitoreo y evaluación de los Planes, Programas y Proyectos institucionales, realizado</t>
  </si>
  <si>
    <t>Encargada del DPD</t>
  </si>
  <si>
    <t>Planes institucionales, realizados</t>
  </si>
  <si>
    <t xml:space="preserve">Dar seguimiento a la ejecucción del Plan Estratégico Institucional </t>
  </si>
  <si>
    <t xml:space="preserve">Informe de avance de la ejecucción del Plan Estratégico Institucional </t>
  </si>
  <si>
    <t>Director Ejecutivo de la UTECT/ Encargada del DPD</t>
  </si>
  <si>
    <t>Segundo Trimestre</t>
  </si>
  <si>
    <t>Elaboración, formulación y actualización del POA institucional</t>
  </si>
  <si>
    <t>Correos de requerimientos por áreas recibidos</t>
  </si>
  <si>
    <t xml:space="preserve">Encargada del DPD/ Analista Calidad en la Gestión/ Analista de Planificación/ Analista de Dasarrollo Institucional </t>
  </si>
  <si>
    <t xml:space="preserve">Gestionar la implementación de la NOBACI </t>
  </si>
  <si>
    <t>Resultado de la Implementación de la NOBACI</t>
  </si>
  <si>
    <t>Primer trimestre</t>
  </si>
  <si>
    <t>Elaborar informes trimestrales del POA</t>
  </si>
  <si>
    <t xml:space="preserve">Informe trimestral Plan Anual Operativo </t>
  </si>
  <si>
    <t>Encargada del DPD/ Analista de Planificación</t>
  </si>
  <si>
    <t>Programación y formulación presupuestaria y rendición de cuentas, realizadas</t>
  </si>
  <si>
    <t xml:space="preserve">Participar  en la programación y formulación del presupuesto anual </t>
  </si>
  <si>
    <t>Correos del Presupuesto aprobado/ Presupuesto Formulado</t>
  </si>
  <si>
    <t>DPD/ DAF</t>
  </si>
  <si>
    <t>Director Ejecutivo de la UTECT/ Encargada del DPD/ Encargada del DAF/ Enc. de la División Financiera/ Analista de Presupuesto</t>
  </si>
  <si>
    <t>DAF</t>
  </si>
  <si>
    <t>Elaborar el PACC institucional anual</t>
  </si>
  <si>
    <t>Encargada del DPD/ Directores, Encargados y responsables de áreas</t>
  </si>
  <si>
    <t>Dar seguimiento a la ejecución presupuestaria y al PACC</t>
  </si>
  <si>
    <t xml:space="preserve">Minuta de las reuniones trimestrales de seguimiento </t>
  </si>
  <si>
    <t>Director Ejecutivo de la UTECT/ Encargada del DPD/ Encargada del DAF/ Enc. de la División Financiera/ Analista de Presupuesto/ Enc. De la División de Compras y Contrataciones/ Comité de Compras</t>
  </si>
  <si>
    <t xml:space="preserve">Registrar ejecución física en el SIGEF </t>
  </si>
  <si>
    <t>Reporte de SIGEF generado</t>
  </si>
  <si>
    <t>Encargada del DPD/ Dirección Legal</t>
  </si>
  <si>
    <t>DLE</t>
  </si>
  <si>
    <t xml:space="preserve">Elaborar las Memorias Institucionales </t>
  </si>
  <si>
    <t>Memoria Institucional publicada y aprobada</t>
  </si>
  <si>
    <t>Director Ejecutivo de la UTECT/ Encargada del DPD/ Analista Calidad en la Gestión</t>
  </si>
  <si>
    <t>Gestión de proyectos, ejecutada</t>
  </si>
  <si>
    <t>Dar seguimiento a los proyectos internos de la UTECT</t>
  </si>
  <si>
    <t xml:space="preserve">Informe de seguimiento </t>
  </si>
  <si>
    <t>Desarrollo Institucional, gestionado</t>
  </si>
  <si>
    <t>Estructura organizativa de la UTECT, actualizada (si aplica)</t>
  </si>
  <si>
    <t>Gestionar la modificación de la estructura organizativa de la UTECT, si aplica.</t>
  </si>
  <si>
    <t>Estructura organizativa aprobada</t>
  </si>
  <si>
    <t>DRH</t>
  </si>
  <si>
    <t>Gestionar la modificación del manual de organización y función (MOF), si aplica.</t>
  </si>
  <si>
    <t>Manual de organización y función (MOF) aprobado</t>
  </si>
  <si>
    <t>Plan de mejora en la gestión de la calidad y optimización de procesos, realizado</t>
  </si>
  <si>
    <t>Autodiagnóstico y Plan de Acción del Marco Común de Evaluación (CAF por sus siglas en inglés), realizados</t>
  </si>
  <si>
    <t xml:space="preserve">Dar seguimiento al Plan de Acción Vigente </t>
  </si>
  <si>
    <t>Informe de Seguimiento Plan de Mejora Vigente</t>
  </si>
  <si>
    <t xml:space="preserve">Encargada del DPD/ Analista de Dasarrollo Institucional </t>
  </si>
  <si>
    <t>Tercer Trimestre</t>
  </si>
  <si>
    <t>Determinar y programar sesiones de trabajo del autodiagnóstico</t>
  </si>
  <si>
    <t>Cronograma de trabajo realizado/ Listado de asistencia</t>
  </si>
  <si>
    <t>Realizar el ejercicio de autodiagnóstico</t>
  </si>
  <si>
    <t>Minuta de reuniones realizadas/ Listado de asistencia</t>
  </si>
  <si>
    <t>Analista de Dasarrollo Institucional / Comité Institucional de la Calidad de la UTECT</t>
  </si>
  <si>
    <t>Elaborar el informe autodiagnóstico CAF</t>
  </si>
  <si>
    <t>Informe diagnóstico elaborado</t>
  </si>
  <si>
    <t xml:space="preserve">Formular el Plan de Acción Próximo Año </t>
  </si>
  <si>
    <t>Plan de Acción formulado/ Listado de asistencia</t>
  </si>
  <si>
    <t>Mejora en el modelo operativo del Departamento de Planificación y Desarrollo, realizada</t>
  </si>
  <si>
    <t>Implementar y/o dar seguimiento a los procesos documentados de planificación, según aplique.</t>
  </si>
  <si>
    <t>Procesos de planificación documentados</t>
  </si>
  <si>
    <t>Analista Calidad en la Gestión/  Analista de Dasarrollo Institucional</t>
  </si>
  <si>
    <t>Actualizar los procesos de planificación y desarrollo, según aplique.</t>
  </si>
  <si>
    <t>Procesos de planificación aprobados</t>
  </si>
  <si>
    <t>Sistema de gestión documental, actualizado</t>
  </si>
  <si>
    <t>Revisión de la Política de Calidad del SGC</t>
  </si>
  <si>
    <t>Política de Calidad del Sistema de Gestión de Calidad revisada</t>
  </si>
  <si>
    <t>Documentar y dar seguimiento a los procesos de las áreas transversales</t>
  </si>
  <si>
    <t>Procesos de las áreas transversales implementados</t>
  </si>
  <si>
    <t xml:space="preserve">Analista de Planificación/ Analista de Dasarrollo Institucional  </t>
  </si>
  <si>
    <t>Áreas transversales</t>
  </si>
  <si>
    <t>Dar seguimiento a los indicadores de gestión de los procesos de las áreas</t>
  </si>
  <si>
    <t>Matriz de Indicadores</t>
  </si>
  <si>
    <t xml:space="preserve">Analista Calidad en la Gestión/ Analista de Planificación / Analista de Dasarrollo Institucional </t>
  </si>
  <si>
    <t>Gestionar la adquisición de un Software para automatización del Sistema de Gestión</t>
  </si>
  <si>
    <t>Oficio de Solicitud</t>
  </si>
  <si>
    <t>Indicadores de gestión de Planificación y Desarrollo , realizado</t>
  </si>
  <si>
    <t xml:space="preserve">Elaborar e implementar los indicadores de Gestión de Planificación y Desarrollo </t>
  </si>
  <si>
    <t>Matriz de indicadores implementada</t>
  </si>
  <si>
    <t xml:space="preserve">Evidenciar el cumplimiento de los indicadores de  Gestión de Planificación y Desarrollo </t>
  </si>
  <si>
    <t>Juana Aurelia Herrera Cuello</t>
  </si>
  <si>
    <t>Encargada del Departamento de Planificación y Desarrollo
Unidad Ejecutora de Titulación de Terrenos del Estado</t>
  </si>
  <si>
    <t>Director Ejecutivo
Unidad Ejecutora de Titulación de Terrenos del Estado</t>
  </si>
  <si>
    <t>Oficina de Acceso a la Información</t>
  </si>
  <si>
    <t>OAI</t>
  </si>
  <si>
    <t>Oficina de Acceso a la Información, fortalecida</t>
  </si>
  <si>
    <t xml:space="preserve">Responsable de Acceso a la Información </t>
  </si>
  <si>
    <t>Gestión del indicador del Sistema de Metas Presidenciales sobre la Ley Núm. 200-04, fortalecida</t>
  </si>
  <si>
    <t xml:space="preserve">Asistir y tramitar las solicitudes de información de la ciudadanía de acuerdo a la Ley 200-04. </t>
  </si>
  <si>
    <t>Formulario de solicitud de Acceso a la Información  / Matriz de Control de Solicitudes de Acceso a la Información</t>
  </si>
  <si>
    <t>Responsable de Acceso a la Información /Auxiliar de Acceso a la Información</t>
  </si>
  <si>
    <t>Todo el año</t>
  </si>
  <si>
    <t>Administrar el Portal de Transparencia Institucional.</t>
  </si>
  <si>
    <t xml:space="preserve">Reporte transparencia </t>
  </si>
  <si>
    <t>DTI</t>
  </si>
  <si>
    <t>Dar seguimiento a la Comisión de Integridad Gubernamental y Cumplimiento Normativo</t>
  </si>
  <si>
    <t xml:space="preserve">Informe de Seguimiento </t>
  </si>
  <si>
    <t>Administrar los buzones de denuncias Ciudadanas</t>
  </si>
  <si>
    <t>Reporte de QSR recibidas</t>
  </si>
  <si>
    <t>Procesos del Departamento de Políticas y Estrategias de Titulación, implementados</t>
  </si>
  <si>
    <t>Implementar y dar seguimiento a la ejecución de los procesos documentados (Procedimientos) de la oficina de Acceso a la Información</t>
  </si>
  <si>
    <t>Actualizar los procesos de documentados del  de Acceso a la Información, según aplique</t>
  </si>
  <si>
    <t>Procesos documentados actualizados</t>
  </si>
  <si>
    <t>Plan de Mejora de la Oficina de Acceso a la Información, implementado</t>
  </si>
  <si>
    <t>Elaborar e implementar Plan de Mejora de la Gestión de la Oficina de Acceso a la Información</t>
  </si>
  <si>
    <t>Plan de Mejora implementado</t>
  </si>
  <si>
    <t>Dar seguimientos a los indicadores de la Gestión de la Oficina de Acceso a la Información</t>
  </si>
  <si>
    <t>TOTAL</t>
  </si>
  <si>
    <r>
      <t xml:space="preserve">Luz Estefany Valdez Bautista
</t>
    </r>
    <r>
      <rPr>
        <sz val="16"/>
        <color theme="1"/>
        <rFont val="Calibri Light"/>
        <family val="2"/>
      </rPr>
      <t>Oficial de Acceso a la Información 
Unidad Técnica Ejecutora de Titulación de Terrenos del Estado</t>
    </r>
  </si>
  <si>
    <r>
      <t xml:space="preserve">Duarte Méndez Peña
</t>
    </r>
    <r>
      <rPr>
        <sz val="16"/>
        <color rgb="FF000000"/>
        <rFont val="Calibri Light"/>
        <family val="2"/>
      </rPr>
      <t>Director Ejecutivo
Unidad Técnica Ejecutora de Titulación de Terrenos del Estado</t>
    </r>
  </si>
  <si>
    <t xml:space="preserve">Dirección de Asuntos Comunitarios </t>
  </si>
  <si>
    <t>Incrementar la cantidad de inmuebles del estado titulados</t>
  </si>
  <si>
    <t>Dirección Ejecutiva</t>
  </si>
  <si>
    <t xml:space="preserve">Resultantes instrumentadas, censadas </t>
  </si>
  <si>
    <t>Directora de Asuntos Comunitarios</t>
  </si>
  <si>
    <t xml:space="preserve">Coordinar y realizar actos de lanzamientos de proyectos </t>
  </si>
  <si>
    <t xml:space="preserve">Material de comunicación, fotos, videos y notas de prensa de actos de lanzamientos / Informe de Resultados del Operativo </t>
  </si>
  <si>
    <t xml:space="preserve">Coordinador de Asuntos Comunitarios </t>
  </si>
  <si>
    <t>DCO</t>
  </si>
  <si>
    <t>Sin Iniciar</t>
  </si>
  <si>
    <t xml:space="preserve">Coordinar y realizar censos sociales </t>
  </si>
  <si>
    <t xml:space="preserve">Informe de Resultados del Operativo de censos sociales / Formulario de Identificación de Ocupantes </t>
  </si>
  <si>
    <t>Coordinador de Asuntos Comunitarios / Gestor de proyectos / Digitadores</t>
  </si>
  <si>
    <t>DCA</t>
  </si>
  <si>
    <t xml:space="preserve">Generar plantillas digitales con datos de proyectos y beneficiarios </t>
  </si>
  <si>
    <t>Matriz de beneficiarios / Expedientes de beneficiarios</t>
  </si>
  <si>
    <t>Técnicos en Digitación / Digitadores</t>
  </si>
  <si>
    <t>Coordinar operativos de firmas de actos de transferencias</t>
  </si>
  <si>
    <t xml:space="preserve">Material de comunicación, fotos del operativo de firmas / Informe de Operativo de Resultados </t>
  </si>
  <si>
    <t>DCO / DLE</t>
  </si>
  <si>
    <t>Coordinar y montaje de operativos de actos de entrega de Certificados de Títulos</t>
  </si>
  <si>
    <t xml:space="preserve">Material de comunicación, fotos, videos y notas de prensa de actos de entrega / Informe de Operativo de Resultados </t>
  </si>
  <si>
    <t xml:space="preserve">Contrataciones de servicios de eventos, gestionado </t>
  </si>
  <si>
    <t>Gestionar la contratación de Servicios de Eventos institucionales</t>
  </si>
  <si>
    <t>Oficio de Solicitud/ Especificaciones técnicas</t>
  </si>
  <si>
    <t>Requerimiento de equipos y herramientas para operativos</t>
  </si>
  <si>
    <t>Expansión de los programas de titulación en comunidades vulnerables, realizado</t>
  </si>
  <si>
    <t>Titulación realizadas en las comunidades identificadas, completada</t>
  </si>
  <si>
    <t>Mapear de comunidades vulnerables identificadas</t>
  </si>
  <si>
    <t>Informe de comunidades vulnerables de los proyectos identificados</t>
  </si>
  <si>
    <t>Definir estrategia de intervención comunitaria diseñada y ejecutada</t>
  </si>
  <si>
    <t>Informes de progreso de titulación comunitaria elaborados</t>
  </si>
  <si>
    <t>Informe de estatus de los proyectos de titulación</t>
  </si>
  <si>
    <t>Procesos operativos e indicadores de gestión en asuntos comunitario institucional, implementado</t>
  </si>
  <si>
    <t>Procesos Operativo de Asuntos Comunitarios, actualizado</t>
  </si>
  <si>
    <t>Dar seguimiento a la ejecución de los procesos documentados de la Dirección de Asuntos Comunitarios</t>
  </si>
  <si>
    <t>Actualizar los procesos de documentados de la Dirección de Asuntos Comunitarios, según aplique</t>
  </si>
  <si>
    <t>Indicadores de Gestión de Asuntos Comunitarios, realizado</t>
  </si>
  <si>
    <t>Elaborar e implementar los indicadores de Gestión de Asuntos Comunitarios</t>
  </si>
  <si>
    <t xml:space="preserve">Evidenciar el cumplimiento de los indicadores de Gestión de Asuntos Comunitarios </t>
  </si>
  <si>
    <t>Jezabel Peralta</t>
  </si>
  <si>
    <t>Directora de Asuntos Comunitarios 
Unidad  Tecnica Ejecutora de Titulación de Terrenos del Estado</t>
  </si>
  <si>
    <t>Director Ejecutivo
Unidad  Tecnica Ejecutora de Titulación de Terrenos del Estado</t>
  </si>
  <si>
    <t>Departamento Administrativo Financiero</t>
  </si>
  <si>
    <t>Gestión eficiente y capacidad de respuesta del Departamento Administrativo y Financiero, evidenciada</t>
  </si>
  <si>
    <t>Encargado del Dpto. Administrativo y Financiero</t>
  </si>
  <si>
    <t>Gestión de Compras y contrataciones, fortalecida</t>
  </si>
  <si>
    <t>Encargada de División de Compras y Contrataciones</t>
  </si>
  <si>
    <t>Cargar el Plan Anual de Compras y Contrataciones 2027</t>
  </si>
  <si>
    <t>PACC Cargado al Portal de Compras y Contrataciones</t>
  </si>
  <si>
    <t>Gestionar el Plan Anual de Compras y Contrataciones (PACC) 2026 en el Sistema Electrónico de Contrataciones Públicas (SECP).</t>
  </si>
  <si>
    <t>Listado procesos publicados en el Portal de Transparencia y Portal de Compras y Contrataciones</t>
  </si>
  <si>
    <t>Analista de Compras y Contrataciones</t>
  </si>
  <si>
    <t xml:space="preserve">Dar seguimiento al cumplimiento de indicadores del Siscompras </t>
  </si>
  <si>
    <t>Informes de los subindicadores</t>
  </si>
  <si>
    <t>Solicitar la designación de los peritos expertos para las evaluaciones técnicas de los procesos de compras. Según aplique.</t>
  </si>
  <si>
    <t>Correos electrónicos remitidos</t>
  </si>
  <si>
    <t>Encargada de Compras y Contrataciones</t>
  </si>
  <si>
    <t>Dar cumplimiento a la adjudicación del porcentaje de compras destinado a MIPYMES</t>
  </si>
  <si>
    <t>Coordinar la recepción de los bienes y suministros adquiridos en la institución.</t>
  </si>
  <si>
    <t xml:space="preserve">Copias de conduces sellados por la UAI </t>
  </si>
  <si>
    <t>Todas las áreas de la DAF</t>
  </si>
  <si>
    <t xml:space="preserve">Llevar control de las órdenes abiertas </t>
  </si>
  <si>
    <t>Cronograma de órdenes abiertas</t>
  </si>
  <si>
    <t>DCC</t>
  </si>
  <si>
    <t>Tramitar expedientes de compras y/o contrataciones a la
Divisón Financiera para fines de pago, conforme al
Procedimiento de la Gestión de Compras.</t>
  </si>
  <si>
    <t>Oficios de remisión recibidos</t>
  </si>
  <si>
    <t>DF</t>
  </si>
  <si>
    <t>Transparentar la ejecución del Plan Anual de Compras y
Contrataciones (PACC) con requerimientos realizados por las áreas.</t>
  </si>
  <si>
    <t>Link portal del Sistema Electrónico de Contrataciones Públicas (SECP) /Listado procesos.</t>
  </si>
  <si>
    <t>Gestión de Coordinación Administrativo, robustecido</t>
  </si>
  <si>
    <t>Coordinadoro(a) Administrativo(a)</t>
  </si>
  <si>
    <t>Elaborar solicitudes de compras para el abastecimiento y/o reposición de articulos consumibles, eqipos y utencilios utilizados por la Institución.</t>
  </si>
  <si>
    <t>Oficio de Solicitud/ Requerimiento de compras, firmado y sellado.</t>
  </si>
  <si>
    <t>Coordinador(a) Administrativo(a)</t>
  </si>
  <si>
    <r>
      <t>Requeri</t>
    </r>
    <r>
      <rPr>
        <sz val="16"/>
        <color theme="1"/>
        <rFont val="Calibri Light"/>
        <family val="2"/>
      </rPr>
      <t>r adquisición</t>
    </r>
    <r>
      <rPr>
        <sz val="16"/>
        <rFont val="Calibri Light"/>
        <family val="2"/>
      </rPr>
      <t xml:space="preserve"> de tickets de combustibles y administrar fondo de los mismos.</t>
    </r>
  </si>
  <si>
    <t>Oficio de Solicitud / Requerimiento de compras / Comprobante de entrega de tickets de combustible Relación de consumo y disponibilidad de combustible.</t>
  </si>
  <si>
    <t>Coordinar y controlar los servicios de mensajería.</t>
  </si>
  <si>
    <t>Correos solicitud servicios y fotocopia libro record.</t>
  </si>
  <si>
    <t xml:space="preserve"> Coordinadoro(a) Administrativo(a) / mensajero interno</t>
  </si>
  <si>
    <t>Gestión de almacén y suministro, fortalecido</t>
  </si>
  <si>
    <t>Mantener actualizado el inventario de bienes de consumo</t>
  </si>
  <si>
    <t xml:space="preserve">Reporte mensual de inventario.                               </t>
  </si>
  <si>
    <t>Recibir en conjunto con el equipo responsable, las mercancias y activos adquiridos en la institución.</t>
  </si>
  <si>
    <t>Copias de conduces sellados por la UAI / Formulario entrada al almacén.</t>
  </si>
  <si>
    <t>Supervisor(a) de Almacén / Técnico Control de Bienes / Control de Calidad</t>
  </si>
  <si>
    <t>Dar entrada en el Sistema de Gestión de Suministros a todos los bienes adquiridos en la UTECT.</t>
  </si>
  <si>
    <t xml:space="preserve">Reportes del Sistema de Inventarios </t>
  </si>
  <si>
    <t xml:space="preserve">Supervisor(a) de Almacén </t>
  </si>
  <si>
    <t xml:space="preserve">Atender los requerimientos internos de materiales y suministros </t>
  </si>
  <si>
    <t>Reporte volumen consumo por Departamento / Formularios de entrega de suministros</t>
  </si>
  <si>
    <t>Coordinadoro(a) Administrativo(a) / Supervisor(a) de Almacén</t>
  </si>
  <si>
    <t>Registrar las facturas de las compras realizadas por la UTECT, en el Sistema Electrónico de Contrataciones Públicas (SECP)</t>
  </si>
  <si>
    <t>Registro de facturas SECP</t>
  </si>
  <si>
    <t>Dar seguimiento al correcto funcionamiento operativo del Sistema de Gestión de Inventario de la UTECT.</t>
  </si>
  <si>
    <t>Reporte de incidencias/Correo electrónico.</t>
  </si>
  <si>
    <t>Garantizar la correcta organización de los materiales y suministros disponibles en el almacén.</t>
  </si>
  <si>
    <t>Fotografía de tramería debidamente ordenada.</t>
  </si>
  <si>
    <t>Coordinadoro(a) Administrativo(a) / Supervisora y Auxiliar de Almacén.</t>
  </si>
  <si>
    <t>Infraestructura de la UTECT, incrementada</t>
  </si>
  <si>
    <t>Encargado de la División de Servicios Generales</t>
  </si>
  <si>
    <t>Elaborar, gestionar y dar seguimiento al programa anual de mantenimientos.</t>
  </si>
  <si>
    <t>Programa elaborado/Registros actualizados / reportes de mantenimientos mensuales / fotografías/correos.</t>
  </si>
  <si>
    <t>Encargado de Servicios Generales / Ayudante de mantenimiento</t>
  </si>
  <si>
    <t>Requirir los materiales, herramientas y contrataciones necesarias para realizar los mantenimientos programados.</t>
  </si>
  <si>
    <t>Oficio de Solicitud y/o Requerimiento de compras/ Recepcion conforme /Conduce/ Correos.</t>
  </si>
  <si>
    <t>Encargado de Servicios Generales / Ayudante de mantenimiento /  Supervisoras</t>
  </si>
  <si>
    <t>Coordinar la adecuación de la planta física en la UTECT. Según aplique.</t>
  </si>
  <si>
    <t>Correos electrónicos/ Fotos con el registro de las readecuaciones</t>
  </si>
  <si>
    <t>Encargado de Servicios Generales/Secretaria de Servicios Generales  / electricistas</t>
  </si>
  <si>
    <t>Coordinar las jornadas de mantenimiento del ascensor, aires acondicionados de la Institución, supervisando los servicios brindados por las empresas correspondientes. Según aplique.</t>
  </si>
  <si>
    <t xml:space="preserve">Encargado de Servicios Generales/Secretaria de Servicios Generales </t>
  </si>
  <si>
    <t>cuarto Trimestre</t>
  </si>
  <si>
    <t>Coordinar las jornadas de mantenimiento de generadores  eléctricos fijos y portatiles, así como supervisar los servicios brindados por las empresas contratadas.Según aplique.</t>
  </si>
  <si>
    <t>Oficio de Solicitud y/o Requerimiento de compras/ Recepcion conforme/Conduce/ Correos.</t>
  </si>
  <si>
    <t>Coordinar las jornadas de fumigación y supervisar los servicios brindados por las empresas.</t>
  </si>
  <si>
    <t xml:space="preserve">Encargado de la División de Servicios Generales/Secretaria de Servicios Generales </t>
  </si>
  <si>
    <t>Gestionar la contratación de servicios de rellenado de botellones.</t>
  </si>
  <si>
    <t>Realizar la higienización, plomería y pintura de la planta física de la UTECT. Según aplica.</t>
  </si>
  <si>
    <t>Realización y cumplimiento de cronograma / Reporte de trabajo realizado</t>
  </si>
  <si>
    <t xml:space="preserve">Supervisor/a de mantenimientos / Conserjes </t>
  </si>
  <si>
    <t>Requerir contrataciones de alquileres de locales para oficinas de la UTECT o renovación de los contratos existentes. Según aplica.</t>
  </si>
  <si>
    <t>Requerimiento / Contrato suscrito / Adendum certificados</t>
  </si>
  <si>
    <t>Encargado de Servicios Generales / Ayudante de Mantenimiento / Encargada del DJU</t>
  </si>
  <si>
    <t>DJU</t>
  </si>
  <si>
    <t>Elaborar comunicaciones de recepciones de los servicios recibidos.</t>
  </si>
  <si>
    <t>Oficio de recepción, firmado y sellado/Correos</t>
  </si>
  <si>
    <t xml:space="preserve">Encargado de Servicios Generales / Secretaria de Servicios Generales </t>
  </si>
  <si>
    <t>Gestión Eficiente y capacidad de respuesta de la División Financiera, integrada</t>
  </si>
  <si>
    <t>Gestionar herramienta Informática para la Administración de los recursos financieros</t>
  </si>
  <si>
    <t>Dar seguimiento al proceso de adquisicion e implementación del Software de Administración de Recursos Financieros.</t>
  </si>
  <si>
    <t>Correos seguimiento compartidos</t>
  </si>
  <si>
    <t xml:space="preserve"> Encargada Financiera/ Encargada de Compras y Contrataciones</t>
  </si>
  <si>
    <t>DTI / RRHH</t>
  </si>
  <si>
    <t>Coordinar las capacitaciones relacionadas con los modulos del software a las areas involucradas. Según aplique.</t>
  </si>
  <si>
    <t>Correos avisos capacitación / Listados de asistencia</t>
  </si>
  <si>
    <t>Formulación y programación presupuestaria , realizada</t>
  </si>
  <si>
    <t>Realizar modificación presupuestaria general para ajustar el  prespuesto del 2026 sin alterar el techo presupuestario asignado, en atención  al artículo 5 de la norma de ejecución 2026.</t>
  </si>
  <si>
    <t>Correos remitidos por la DIGEPRES para iniciar la modificación, Normas de Ejecución Física-Financiera para el 2026, reporte de modificación presupuestaria generada en el SIGEF, correo de aprobación de la DIGEPRES.</t>
  </si>
  <si>
    <t>Encargada de la División Financiera/ Analista  de Presupuesto / Encarga de Planificación y Desarrollo</t>
  </si>
  <si>
    <t>DAF / DPD</t>
  </si>
  <si>
    <t>Documentar informaciones de las necesidades del anteproyecto de presupuesto para el 2027.</t>
  </si>
  <si>
    <t>Correos de requerimientos remitidos / Archivo digital de las necesidades de las áreas recopiladas</t>
  </si>
  <si>
    <t xml:space="preserve">Encargada de la División Financiera/ Analista  de Presupuesto </t>
  </si>
  <si>
    <t>Todas las área de la UTECT</t>
  </si>
  <si>
    <t>Coordinar reuniones para revisar informaciones suministradas  relacionadas con el anteproyecto de prespuesto para el 2027.</t>
  </si>
  <si>
    <t>Comunicaciones y correos electrónicos remitidos / Ayudas memorias de reuniones</t>
  </si>
  <si>
    <t>DAF/DPD</t>
  </si>
  <si>
    <t>Encargada de la División Financiera /Analista  de Presupuesto / Encarga de Planificación y Desarrollo</t>
  </si>
  <si>
    <t>Elaborar análisis del anteproyecto de presupuesto 2027 en Excel.</t>
  </si>
  <si>
    <t>Reporte anteproyecto elaborado</t>
  </si>
  <si>
    <t xml:space="preserve">Registrar anteproyecto de presupuesto 2027 en el SIGEF </t>
  </si>
  <si>
    <t>Reporte anteproyecto de presupuesto 2024 registrado en el SIGEF, generado</t>
  </si>
  <si>
    <t>Analista de Presupuesto</t>
  </si>
  <si>
    <t>Programar y remitir  trimestralmente las cuotas de gastos a devengar</t>
  </si>
  <si>
    <t>Correos remitidos a la DIGEPRES Y Reporte del presupuesto programado</t>
  </si>
  <si>
    <t>Realizar análisis para  las modificaciones presupuestarias requeridas y elaboración de las mismas</t>
  </si>
  <si>
    <t>Reportes del SIGEF de modificaciones aprobadas</t>
  </si>
  <si>
    <t>Encargada de la División Financiera/ Analista de Presupuesto</t>
  </si>
  <si>
    <t>Revisar y analizar los expedientes relativos a procesos de compras para confirmar existencia de fondos previo inicio de los mismos.</t>
  </si>
  <si>
    <t>Correos y expedientes remitidos y/o recibidos entre el Área de Compras y Analista de Presupuesto</t>
  </si>
  <si>
    <t>Realizar integración de los procesos de compras en el  portal transaccional de la DGCP, para generar los preventivos y compromisos.</t>
  </si>
  <si>
    <t xml:space="preserve">Reportes y certificados de preventivos y de cuota a comprometer aprobados </t>
  </si>
  <si>
    <t>Generar los preventivos y compromisos relacionados con procesos administrativos.</t>
  </si>
  <si>
    <t>Certificados de apropiación presupuestaria y de cuota a comprometer</t>
  </si>
  <si>
    <t>Elaborar informe trimestral de la ejecución financiera de la institución para su registro en el SIGEF.</t>
  </si>
  <si>
    <t>Informe y registro realizado</t>
  </si>
  <si>
    <t>Elaborar matriz mensual de la ejecución presupuestaria de la partida remuneraciones para su remisión al Departamento de Recursos Humanos.</t>
  </si>
  <si>
    <t>Correos de remisión enviados y matriz en excel elaborada.</t>
  </si>
  <si>
    <t>Analista de Presupuesto / Encargada RR HH</t>
  </si>
  <si>
    <t>Elaborar informe mensual de los logros en materia de presupuesto para consolidar con la División Financiera.</t>
  </si>
  <si>
    <t>Informe de seguimiento de las metas financieras de la entidad</t>
  </si>
  <si>
    <t>Realizar reintegros a las cuentas presupuestarias, de acuerdo a los oficios remitidos por la Tesorería Nacional.</t>
  </si>
  <si>
    <t>Oficios de la Tesorería Nacional y reporte de reintegro generado en el SIGEF</t>
  </si>
  <si>
    <t>Determinación de solvencia económica y financiera de los oferentes participantes en los procesos de compras y contrataciones y confirmar exactitud razonable de expedientes para adjudicacion de compras menores, realizado</t>
  </si>
  <si>
    <t>Encargada de la División Financiera</t>
  </si>
  <si>
    <t>Realizar las evaluaciones de la situación  financiera de los oferentes participantes en los procesos de Licitaciones de la entidad. Según aplique.</t>
  </si>
  <si>
    <t>Informes de las Evaluaciones Financieras recibidos por el Departamento Juridico.</t>
  </si>
  <si>
    <t>Encargada de la División Financiera / Secretaria División Financiera</t>
  </si>
  <si>
    <t>Realizar las evaluaciones económicas a los oferentes participantes en los procesos de compras y contrataciones. Según aplique.</t>
  </si>
  <si>
    <t>Informes de las Evaluaciones Económicas recibidos por el Departamento Juridico</t>
  </si>
  <si>
    <t xml:space="preserve">Encargada de la División Financiera </t>
  </si>
  <si>
    <t>Recibir y analizar las actas de adjudicación de los procesos de compras menores con sus correspondientes documentos soportes.</t>
  </si>
  <si>
    <t>Actas de adjudicación revisados y firmados.</t>
  </si>
  <si>
    <t>Gestión y control de desembolsos, fortalecido</t>
  </si>
  <si>
    <t>Registrar las facturas, los devengados y libramientos para garantizar el uso eficiente del módulo de operación del Sistema de Información  de la Gestión Financiera (SIGEF)</t>
  </si>
  <si>
    <t>Documentos registrados en SIGEF</t>
  </si>
  <si>
    <t>Encargada de la División Financiera / Tesorera</t>
  </si>
  <si>
    <t>Realiza la solicitud para los pagos de la  adquisición de Bienes y Servicios.</t>
  </si>
  <si>
    <t xml:space="preserve">Reporte dinámico de libramientos generado en el SIGEF,  libramientos, cheques y transferencias realizadas </t>
  </si>
  <si>
    <t>Contadora / Tesorera</t>
  </si>
  <si>
    <t>Realiza el registro de los expedientes en el Sistema Único de Pagos (SUGEP).</t>
  </si>
  <si>
    <t>Certificados de aprobación de expedientes emitido por la Contraloría General de la República (CGR)</t>
  </si>
  <si>
    <t>Tesorera</t>
  </si>
  <si>
    <t>Evidenciar expedientes de pagos tramitados a traves del SUGEP</t>
  </si>
  <si>
    <t>Capturas de pantallas de los expedientes tramitados por mes.</t>
  </si>
  <si>
    <t>Elaborar matriz de control expedientes recibidos y tramitados</t>
  </si>
  <si>
    <t>Matriz Control de Expedientes Recibidos y Tramitados</t>
  </si>
  <si>
    <t>Realizar formulario de control de pago y matriz de control de órdenes abiertas y pagos recurrentes</t>
  </si>
  <si>
    <t>Formulario de control de pago y matriz de control de órdenes abiertas y pagos recurrentes</t>
  </si>
  <si>
    <t xml:space="preserve"> Tesorera</t>
  </si>
  <si>
    <t>Llevar a cabo la revisión y análisis de los expedientes para pagos a proveedores de Bienes y Servicios</t>
  </si>
  <si>
    <t>Expedientes financieros sellados y firmados por Contadora - Control de Calidad</t>
  </si>
  <si>
    <t>Contadora / Control de Calidad/ Tesorera</t>
  </si>
  <si>
    <t>Coordinar el pago mensual a empresas prestadoras de servicios básicos y de rentas de locales.</t>
  </si>
  <si>
    <t>Reporte libramientos ordenados generado en el SIGEF.</t>
  </si>
  <si>
    <t>Recibir y analizar el formulario de FO-UTECT-012 para el pago de viaticos.</t>
  </si>
  <si>
    <t xml:space="preserve"> Formulario de Personal para Operativos y/o pago de viaticos, FO-UTECT-012.</t>
  </si>
  <si>
    <t>Contadora/ Gestora de Viaticos</t>
  </si>
  <si>
    <t xml:space="preserve">Realizar los calculos para pago de viaticos </t>
  </si>
  <si>
    <t xml:space="preserve">Reporte de calculo </t>
  </si>
  <si>
    <t>Analista Financiera</t>
  </si>
  <si>
    <t xml:space="preserve">Gestionar, revisar y tramitar  los pagos de viaticos </t>
  </si>
  <si>
    <t>Oficio de solicitud firmado y sellado/ Documentos de respaldo.</t>
  </si>
  <si>
    <t>Encargada de la División Financiera/ Analista Financiero/ Control de Calidad / Tesorera</t>
  </si>
  <si>
    <t>Gestionar y controlar los gastos a través del Fondo de Caja Chica.</t>
  </si>
  <si>
    <t>Correos de aprobación gastos a través del Fondo de Caja Chica.</t>
  </si>
  <si>
    <t xml:space="preserve">Encargada de Administrativo (a) Financiero (a) / Custodio Fondo de Caja Chica </t>
  </si>
  <si>
    <t>Solicitar las reposiciones de fondos de caja chica.</t>
  </si>
  <si>
    <t>Oficios de solicitud firmado y sellado/ Documentos de respaldo.</t>
  </si>
  <si>
    <t>Custodio Fondo de Caja Chica</t>
  </si>
  <si>
    <t>Gestión de contabilidad, afianzada</t>
  </si>
  <si>
    <t>Recibir desde la División de Compras y Contrataciones los expedientes para pago a proveedores de Bienes y Servicios para su análisis y revisión.</t>
  </si>
  <si>
    <t>Pantalla relación de expedientes analizados</t>
  </si>
  <si>
    <t xml:space="preserve">Coordinador (a) de Contabilidad  </t>
  </si>
  <si>
    <t>Realizar el registro y control de los ingresos, egresos y demás operaciones financieras de la institución, de acuerdo con las normas y procedimientos establecidas por la Dirección General de Contabilidad Gubernamental (DIGECOG).</t>
  </si>
  <si>
    <t>Reporte digital del control de operaciones financieras</t>
  </si>
  <si>
    <t>Coordinador (a) de Contabilidad</t>
  </si>
  <si>
    <t>Instrumentar el 100% de los expedientes para la solicitud de reposicón del Fondo Reponible Institucional  de la UTECT. Segun aplique.</t>
  </si>
  <si>
    <t>Relación de regularizaciones aprobadas.</t>
  </si>
  <si>
    <t xml:space="preserve"> Coordinador (a) de Contabilidad / Tesorera/ Control de Calidad</t>
  </si>
  <si>
    <t>Realizar las regularizaciones del Fondo Reponible Institucional  en el Sistema de Información de la Gestión Financiera del Estado (SIGEF).</t>
  </si>
  <si>
    <t>Certificados de aprobación de expedientes emitidos por la CGR</t>
  </si>
  <si>
    <t>Encargada de la División Financiera/ Coordinador (a) de Contabilidad/ Tesorera</t>
  </si>
  <si>
    <t>Elaborar las conciliaciones de las cuentas bancarias de la institución.</t>
  </si>
  <si>
    <t>Reporte digital de control de operaciones financieras, informes de disponibilidad</t>
  </si>
  <si>
    <t>Elaborar arqueos de fondos de caja chica de la institución</t>
  </si>
  <si>
    <t>Reportes de arqueos realizados, firmados y sellados</t>
  </si>
  <si>
    <t xml:space="preserve"> Control de Calidad/ Coordinador (a) de Contabilidad</t>
  </si>
  <si>
    <t>Recibir y analizar expedientes para el pago de sueldos a los colaboradores de la institcuón y realizar el cuadre de nóminas correspondiente.</t>
  </si>
  <si>
    <t>Comunicación cuadre de nómina firmada y sellada</t>
  </si>
  <si>
    <t>Completar los formatos de envíos de datos a la Dirección General de Impuestos Internos (DGII).</t>
  </si>
  <si>
    <t>Formatos de envíos remitidos a través de la pagina virtual de la DGII</t>
  </si>
  <si>
    <t xml:space="preserve">  Contador (a) / Analista Financiero</t>
  </si>
  <si>
    <t>Realizar el pase de inventario físico semestral de los activos fijos.</t>
  </si>
  <si>
    <t>Reporte digital con inventarios de activos fijos</t>
  </si>
  <si>
    <t>Contador / Técnico Control de Bienes</t>
  </si>
  <si>
    <t xml:space="preserve">Mantener actualizada la matriz del inventario de activos fijos. </t>
  </si>
  <si>
    <t>Reporte digital de control de bienes</t>
  </si>
  <si>
    <t xml:space="preserve">Técnico Control de Bienes/ Contador </t>
  </si>
  <si>
    <t>Cuarto  Trimestre</t>
  </si>
  <si>
    <t>Mantener actualizados los registros de activos en el Sistema de Administración de Bienes (SIAB)</t>
  </si>
  <si>
    <t>Reporte generado en el SIAB / a) Informe de corte semestral b) Informe de cierre fiscal</t>
  </si>
  <si>
    <t>Mantener actualizada la Matriz control de los equipos en reparación. segun aplique.</t>
  </si>
  <si>
    <t>Matriz en excel actualizada</t>
  </si>
  <si>
    <t>Mantener actualizada la matriz en Excel control de los activos fijos en garantía, actualizada, asegurando disponibilidad de archivo digital del histórico por cada activo reparado. segun aplique.</t>
  </si>
  <si>
    <t>Matriz en Excel actualizada</t>
  </si>
  <si>
    <t>Solicitar la gestión del etiquetado de los activos de la institución, según aplique.</t>
  </si>
  <si>
    <t>Controlar y documentar la asignación y movimientos de equipos y/o activos fijos, según aplique</t>
  </si>
  <si>
    <t>Relación activos por departamento y formularios escaneados de traslados y asignaciones, firmados y sellados</t>
  </si>
  <si>
    <t>Gestión de Archivo físico y digital, actualizado</t>
  </si>
  <si>
    <t>Confirmar el orden correcto de los documenos soportes anexos a los expedientes de pago a proveedores.</t>
  </si>
  <si>
    <t>Portada de expedientes pagados</t>
  </si>
  <si>
    <t>Coordinadora (Contabilidad)</t>
  </si>
  <si>
    <t>Realizar la digitalización de los documentos financieros.</t>
  </si>
  <si>
    <t>Archivo digital de expedientes</t>
  </si>
  <si>
    <t>Contadora</t>
  </si>
  <si>
    <t>Mantener organizado el archivo físico de los documentos pagados.</t>
  </si>
  <si>
    <t>Fotos del archivo físico organizado</t>
  </si>
  <si>
    <t>Archivista</t>
  </si>
  <si>
    <t>Capacidad de repuestas de la gestión de transportación, incrementada</t>
  </si>
  <si>
    <t>Gestión de transportación, fortalecida</t>
  </si>
  <si>
    <t>Encargado de Transportación/ Asistente</t>
  </si>
  <si>
    <t>Requerir vehículos necesarios para los proyectos de titulación</t>
  </si>
  <si>
    <t>Oficio de solicitud</t>
  </si>
  <si>
    <t>Encargado de Transportación / Secretaria</t>
  </si>
  <si>
    <t>Requerir equipos y materiales necesarios en materia de transportación, según aplique</t>
  </si>
  <si>
    <t xml:space="preserve">Oficio de solicitud/ Fichas técnicas o Especificaciones técnicas Equipos y materiales (según aplique)/ Conduce de Equipos y materiales recibidos/ Facturas </t>
  </si>
  <si>
    <t>Encargado de Transportación / asistente</t>
  </si>
  <si>
    <t>Atender las solicitudes de los servicios de transportación recibidas.</t>
  </si>
  <si>
    <t xml:space="preserve">Informe de solicitudes atendidas </t>
  </si>
  <si>
    <t>Encargado de Transportaciion/supervisores</t>
  </si>
  <si>
    <t>Solicitar la renovación de la póliza de seguros de flota vehicular de la UTECT.</t>
  </si>
  <si>
    <t>Póliza renovada</t>
  </si>
  <si>
    <t>Encargado de Transportación / Encargada Dvisión Financiera / asistente</t>
  </si>
  <si>
    <t>Mantenimiento de vehículos, garantizado</t>
  </si>
  <si>
    <t>Encargada Administrativa y Financiera / Encargado de Transportacion</t>
  </si>
  <si>
    <t>Elaborar programa anual de mantenimiento de vehículos.</t>
  </si>
  <si>
    <t>Programa elaborado.</t>
  </si>
  <si>
    <t>Encargado de Transportación / Mecanico</t>
  </si>
  <si>
    <t>Gestionar y dar seguimiento al programa anual de mantenimiento de vehículos.</t>
  </si>
  <si>
    <t>Registros actualizados / Informe.</t>
  </si>
  <si>
    <t>Solicitar la contratación de servicios de mantenimiento de vehículos.</t>
  </si>
  <si>
    <t xml:space="preserve">Oficio de solicitud/ Fichas técnicas o Especificaciones técnicas (según aplique)/ Contrato de servicio. </t>
  </si>
  <si>
    <t xml:space="preserve">Solicitar la contratación de servicios de lavado de vehículos. </t>
  </si>
  <si>
    <t xml:space="preserve">Elaborar programa para el lavado de vehículos </t>
  </si>
  <si>
    <t>Gestionar las aprobaciones y realizar los trámites para el lavado de vehículos y validar la ejecución de los servicios recibidos.</t>
  </si>
  <si>
    <t>Correo aprobado / formulario de autorización para lavado/ Recepción conforme</t>
  </si>
  <si>
    <t>Documentar, controlar, validar y monitorear el trabajo de los choferes, realizado</t>
  </si>
  <si>
    <t xml:space="preserve">Requerir adquisición o desarrollo de aplicación web para asignar, coordinar y dar seguimiento a las asignaciones de choferes para los operativos. </t>
  </si>
  <si>
    <t xml:space="preserve">Oficio de solicitud/ Fichas técnicas o Especificaciones Técnicas (según aplique)/ Contrato de servicio. </t>
  </si>
  <si>
    <t>Coordinar y dar seguimiento a las asignaciones de choferes para los operativos.</t>
  </si>
  <si>
    <t>Informe de gestión de transportación.</t>
  </si>
  <si>
    <t xml:space="preserve">Solicitar asignación de combustible, dar seguimiento y controlar al consumo del mismo. </t>
  </si>
  <si>
    <t>Oficio de Solicitud/ Comprobante de entrega de tickets de combustible/ Relación de consumo y disponibilidad de combustible (según aplique).</t>
  </si>
  <si>
    <t>Encargado de Transportacion/supervisores</t>
  </si>
  <si>
    <t>Transparencia institucional, incrementada</t>
  </si>
  <si>
    <t>Contratación de servicios y asesorías, desarrollada</t>
  </si>
  <si>
    <t>Encargada de la División Financiera y de Compras y Contrataciones</t>
  </si>
  <si>
    <t>Elaborar y remitir reportes presupuesto aprobado y ejecutado.</t>
  </si>
  <si>
    <t>Portal de Transparencia de la UTECT</t>
  </si>
  <si>
    <t>Analista de Presupuesto / Analista Financiero (Nómina)</t>
  </si>
  <si>
    <t>Elaborar y remitir informes o estados financieros.</t>
  </si>
  <si>
    <t>Encargada de la División Financiera / Coordinadora de Contabilidad</t>
  </si>
  <si>
    <t>Elaborar y remitir procesos de compras y contrataciones.</t>
  </si>
  <si>
    <t>Encargada de la División de Compras y Contrataciones</t>
  </si>
  <si>
    <t>Elaborar informe mensual de las cuentas por pagar de la institución.</t>
  </si>
  <si>
    <t xml:space="preserve">Elaborar informe mensual de ingresos y egresos </t>
  </si>
  <si>
    <t>Encargada Administrativo Financiero/ Encargada de la División Financiera / Coordinadora de Contabilidad</t>
  </si>
  <si>
    <t>Presentar el inventario de bienes de consumo</t>
  </si>
  <si>
    <t>Portal de Transparencia de la UTECT/ Informe portal de transparencia institucional</t>
  </si>
  <si>
    <t>Encargada Administrativo Financiero/ Encargada de la División Financiera / Coordinadora Administrativa</t>
  </si>
  <si>
    <t>Procesos e indicadores de gestión del Departamento Administrativo y Financiero, implementado</t>
  </si>
  <si>
    <t>Procesos del Departamento Administrativo y Financiero, documentados</t>
  </si>
  <si>
    <t>Dar continuidad a la definición, implementación y seguimiento a la ejecución de los procesos documentados del Departamento Administrativo y Financiero, según aplique.</t>
  </si>
  <si>
    <t>Enc. del Dpto. Administrativo y Financiero/ Enc. Div. Financiera/ Enc. Div. de Compras y Contrataciones/ Enc. Div. Servicios Generales</t>
  </si>
  <si>
    <t>Actualizar los procesos documentados del Departamento Administrativo y Financiero, según aplique.</t>
  </si>
  <si>
    <t>Indicadores de Gestión de Administrativo y Financiero, realizado</t>
  </si>
  <si>
    <t>Elaborar e implementar los Indicadores de Gestión de Administrativo y Financiero.</t>
  </si>
  <si>
    <t>Evidenciar el cumplimiento de los indicadores de Gestión de Administrativo y Financiero.</t>
  </si>
  <si>
    <t>Yelida Emilia Iluminada Garcia Fermin</t>
  </si>
  <si>
    <t>Encargada del Departamento Administrativo y Financiero
 Unidad Técnica Ejecutora de Titulación de Terrenos del Estado</t>
  </si>
  <si>
    <t xml:space="preserve">Dirección Catastral </t>
  </si>
  <si>
    <t>Inmuebles regulados en el proceso catastral de Titulación de Terrenos del Estado, realizado</t>
  </si>
  <si>
    <t>Director Catastral</t>
  </si>
  <si>
    <t>Investigaciones de Proyectos de Titulación, realizadas</t>
  </si>
  <si>
    <t>Identificar posibles proyectos de titulación</t>
  </si>
  <si>
    <t xml:space="preserve">Datos de parcelas / Minutas de Reunión / Correos electrónicos/ Oficio de solicitudes </t>
  </si>
  <si>
    <t>Director Ejecutiva/ Director Catastral / Directora Legal de TTE</t>
  </si>
  <si>
    <t>Realizar las investigaciones catastrales</t>
  </si>
  <si>
    <t>Investigación Catastral/ Visita de Reconocimiento Catastral</t>
  </si>
  <si>
    <t>Encargado de la División de Evaluación de Expedientes</t>
  </si>
  <si>
    <t>Documentar los hallazgos detectados en las investigaciones</t>
  </si>
  <si>
    <t>Matriz de Potenciales Proyectos de Titulación / Matriz de Proyectos No Factibles/ Investigación Catastral y Registral</t>
  </si>
  <si>
    <t>Actualizar la matriz de futuro proyectos de titulación</t>
  </si>
  <si>
    <t xml:space="preserve">Matriz de futuro Proyectos de Titulación </t>
  </si>
  <si>
    <t>Emitir opiniones técnicas, a requerimiento de la Dirección Ejecutiva</t>
  </si>
  <si>
    <t>Oficios de respuesta</t>
  </si>
  <si>
    <t>Levantamientos parcelarios, realizados</t>
  </si>
  <si>
    <t xml:space="preserve">Encargado del Dpto. de Mensura </t>
  </si>
  <si>
    <t>Realizar los levantamientos parcelarios</t>
  </si>
  <si>
    <t xml:space="preserve">Datos digitales de los levantamientos parcelarios /Registro de Equipos Topográficos </t>
  </si>
  <si>
    <t xml:space="preserve"> Agrimensores / Topógrafos / Auxiliares</t>
  </si>
  <si>
    <t>Verificar los levantamientos y cierres de resultantes</t>
  </si>
  <si>
    <t xml:space="preserve">Datos digitales de los levantamientos parcelarios actualizada/ Informe de resultados de operativos </t>
  </si>
  <si>
    <t xml:space="preserve">Agrimesores/ Topógrafos/ Encargado del Dpto. de Mensura </t>
  </si>
  <si>
    <t>Realizar levantamientos parcelarios como resultados de censos sociales (verificación de cierre, inspección de linderos, subdivisiones, refundiciones)</t>
  </si>
  <si>
    <t>Planos actualizados (inspección realizada) / Depuración y Enumeración de Resultantes (actualizado)/ Datos digitales de los levantamientos parcelarios actualizados</t>
  </si>
  <si>
    <t>Agrimesores/ Topógrafos</t>
  </si>
  <si>
    <t>DDE/DAC</t>
  </si>
  <si>
    <t>Realizar inspecciones catastrales como parte de los procesos de firmas de actos de transferencias de inmuebles en los operativos y/o casos individuales</t>
  </si>
  <si>
    <t>Inspección realizada y Depuración</t>
  </si>
  <si>
    <t>Agrimensores / Topógrafos</t>
  </si>
  <si>
    <t>DLE/ DPE</t>
  </si>
  <si>
    <t>Mantenimientos, solicitudes y calibraciones de equipos, realizado</t>
  </si>
  <si>
    <t>Requerir los equipos, materiales, herramientas y software necesarios para realizar el trabajo</t>
  </si>
  <si>
    <t>Solicitud / Ficha Técnica o Especificaciones Técnicas (según aplique)</t>
  </si>
  <si>
    <t>Solicitar de equipos de protección personal (EPP)</t>
  </si>
  <si>
    <t xml:space="preserve">Elaborar y ejecutar programa de mantenimiento de equipos topográficos </t>
  </si>
  <si>
    <t>Reporte de mantenimiento / Registro de Equipos Topográficos / Ficha Técnica de Equipos / Reporte de Incidentes de Equipos (Si aplica)</t>
  </si>
  <si>
    <t>Encargado del Dpto. de Mensura</t>
  </si>
  <si>
    <t xml:space="preserve">Gestionar los servicios de calibración y mantenimiento de equipos </t>
  </si>
  <si>
    <t>Oficio de Solicitud/ Ficha Técnica o Especificaciones Técnicas (según aplique)/ Programación Anual de Calibración de Equipos / Certificados de Calibración</t>
  </si>
  <si>
    <t>Expedientes técnicos para la titulación de inmuebles estatales, realizado</t>
  </si>
  <si>
    <t>Encargada del Dpto. Instrumentación de Expedientes</t>
  </si>
  <si>
    <t>Realizar la solicitud de autorización de mensura de los expedientes técnicos ante la DRMC correspondiente</t>
  </si>
  <si>
    <t>Instancias de solicitudes de autorización para los trabajos técnicos/ Autorizaciones de DRMC correspondiente</t>
  </si>
  <si>
    <t>Encargada del Dpto. de Instrumentación de Expedientes / Agrimensores</t>
  </si>
  <si>
    <t xml:space="preserve">Preparar los expedientes técnicos </t>
  </si>
  <si>
    <t>Planos generales e individuales/ Documentos exigidos por DRMC correspondientes / Revisión de Expediente técnico/ Depuración y Enumeración de Resultantes</t>
  </si>
  <si>
    <t>Agrimensores / Dibujantes</t>
  </si>
  <si>
    <t>Tramitar los expedientes técnicos ante la DRMC correspondiente</t>
  </si>
  <si>
    <t>Oficio de remisión de deposito de expedientes / Acuse de Deposito emitido por la DRMC correspondiente</t>
  </si>
  <si>
    <t xml:space="preserve">Gestor Catastral </t>
  </si>
  <si>
    <t>Gestionar y custodiar los expedientes técnicos aprobados</t>
  </si>
  <si>
    <t>Oficio de aprobación de la DRMC correspondiente / Planos y documentación aprobada</t>
  </si>
  <si>
    <t xml:space="preserve">Encargada del Dpto. de Instrumentación de Expedientes / Agrimensores </t>
  </si>
  <si>
    <t>Preparar planos para censos sociales y adecuar los expedientes de acuerdo a los censos sociales realizados</t>
  </si>
  <si>
    <t>Planos para censos sociales / Planos finales</t>
  </si>
  <si>
    <t xml:space="preserve"> Agrimensores / Dibujantes</t>
  </si>
  <si>
    <t>Proporcionar planos aprobados para los procesos de firmas de actos de transferencias de inmuebles</t>
  </si>
  <si>
    <t>Planos aprobados</t>
  </si>
  <si>
    <t>Obtención de licencias de construcción a fines de titulación de unidades funcionales, realizados</t>
  </si>
  <si>
    <t>Encargada del Dpto. Infraestructura</t>
  </si>
  <si>
    <t>Realizar los levantamientos arquitectónicos en Condominios ubicados en terrenos donde el Estado Dominicano possea derechos.</t>
  </si>
  <si>
    <t xml:space="preserve">Datos digitales de los levantamientos arquitectónicos / Informe de Resultados de Levantamiento Arquitectónico </t>
  </si>
  <si>
    <t xml:space="preserve">Arquitectos / Dibujantes </t>
  </si>
  <si>
    <t>Elaborar planos arquitectónicos de los Condominios levantados.</t>
  </si>
  <si>
    <t>Planos arquitectónicos</t>
  </si>
  <si>
    <t>Preparar expedientes para obtención de Licencias de Construcción de los Condominos con Planos Arquitectónicos realizados.</t>
  </si>
  <si>
    <t xml:space="preserve">Oficio de remisión de deposito de expedientes </t>
  </si>
  <si>
    <t xml:space="preserve">Depositar expedientes para obtención las Licencias de Construcción </t>
  </si>
  <si>
    <t>Licencias de Construcción obtenidas</t>
  </si>
  <si>
    <t>Espacio físico para oficinas de la UTECT, fortalecida</t>
  </si>
  <si>
    <t>Adecuación de Oficinas UTECT, realizada</t>
  </si>
  <si>
    <t>Solicitar y supervisar readecuación de áreas en  las oficinas de la UTECT.</t>
  </si>
  <si>
    <t xml:space="preserve">Requerimientos de compras y contrataciones/Ficha Técnica o Especificaciones Técnicas (según aplique)/ Evaluación de oferentes/ Fotos e informes de avance </t>
  </si>
  <si>
    <t xml:space="preserve">Encargada del Dpto. de Infraestructura </t>
  </si>
  <si>
    <t>DDE/ DPD/ DAF</t>
  </si>
  <si>
    <t>Solicitar mobiliarios necesarios para áreas de oficinas.</t>
  </si>
  <si>
    <t>Requerimientos de compras y contrataciones/Ficha Técnica o Especificaciones Técnicas (según aplique)/ Evaluación de oferentes</t>
  </si>
  <si>
    <t>Procesos operativos e indicadores de gestión de la Dirección Catastral, implementado</t>
  </si>
  <si>
    <t>Procesos Operativo de la Dirección Catastral, realizados</t>
  </si>
  <si>
    <t>Dar seguimiento a la ejecución de los procesos documentados de la Dirección Catastral</t>
  </si>
  <si>
    <t>Encargado del Dpto. de Mensura/ Encargada del Dpto. de Infraestructura/ Encargada del Dpto. de Instrumentación de Expedientes/ Encargado de la División de Evaluación de Expedientes</t>
  </si>
  <si>
    <t>Actualizar los procesos de documentados de la Dirección Catastral, según aplique</t>
  </si>
  <si>
    <t>Indicadores de Gestión de la Dirección Catastral, realizado</t>
  </si>
  <si>
    <t>Elaborar e implementar Indicadores de Gestión de la Dirección Catastral</t>
  </si>
  <si>
    <t>Indicadores de gestión implementado</t>
  </si>
  <si>
    <t>Evidenciar el cumplimiento de los indicadores de la Gestión de la Dirección Catastral</t>
  </si>
  <si>
    <t>José Vladimir Terrero Medrano</t>
  </si>
  <si>
    <t>Encargado del Departamento de Mensura 
 Unidad Técnica Ejecutora de Titulación de Terrenos del Estado</t>
  </si>
  <si>
    <t xml:space="preserve">"Director Ejecutivo
Unidad Técnica Ejecutora de Titulación de Terrenos del Estado"			</t>
  </si>
  <si>
    <t>Departamento de Comunicaciones</t>
  </si>
  <si>
    <t>Procesos e implementación de indicadores de gestión del Departamento de Comunicaciones, realizado</t>
  </si>
  <si>
    <t>Encargado del DCO</t>
  </si>
  <si>
    <t>Procesos del Departamento de Comunicaciones, documentados</t>
  </si>
  <si>
    <t>Elaborar, implementar y dar seguimiento a la ejecución de los procesos documentados del Departamento de Comunicaciones</t>
  </si>
  <si>
    <t>Directriz Operacional Aprobada / Plan de Comunicaciones aprobado</t>
  </si>
  <si>
    <t>Actualizar los procesos documentados del Departamento de Comunicaciones, según aplique</t>
  </si>
  <si>
    <t>ID-DCO-1.1.3</t>
  </si>
  <si>
    <t xml:space="preserve">Elaboración del diseño gráfico de los artes institucionales </t>
  </si>
  <si>
    <t xml:space="preserve">Correos de solicitud / Diseños realizados </t>
  </si>
  <si>
    <t xml:space="preserve">Técnicos de Diseño </t>
  </si>
  <si>
    <t xml:space="preserve"> Indicadores de gestión del Departamento de Comunicaciones, realizado</t>
  </si>
  <si>
    <t>Elaborar e implementar los indicadores de Departamento de Comunicaciones</t>
  </si>
  <si>
    <t>Evidenciar el cumplimiento de los indicadores de Gestión Departamento de Comunicaciones</t>
  </si>
  <si>
    <t>ID-DCO-1.2.3</t>
  </si>
  <si>
    <t xml:space="preserve">Ejecutar del Plan de Acción de Comunicación Estratégica </t>
  </si>
  <si>
    <t xml:space="preserve">Eventos realizados / Informe de impacto  </t>
  </si>
  <si>
    <t>Plan de comunicación interna, realizado</t>
  </si>
  <si>
    <t>Plan de contenido de la intranet, implementado</t>
  </si>
  <si>
    <t>Diseñar el contenido transitorio de la INTRANET</t>
  </si>
  <si>
    <t xml:space="preserve">Contenido publicado en los medios de comunicación </t>
  </si>
  <si>
    <t>Editor audiovisual / Diseñador Gráfico</t>
  </si>
  <si>
    <t>Plan de comunicación externa, fortalecida</t>
  </si>
  <si>
    <t>Actividades con medios de comunicación, gestionadas</t>
  </si>
  <si>
    <t xml:space="preserve">Elaborar las notas de prensa y envío a los medios </t>
  </si>
  <si>
    <t>Informe de Medios de Comunicación</t>
  </si>
  <si>
    <t>Analista de Comunicaciones</t>
  </si>
  <si>
    <t xml:space="preserve">Requerir la contratación de servicios de prensa </t>
  </si>
  <si>
    <t xml:space="preserve">Oficio de Solicitud </t>
  </si>
  <si>
    <t>Encargado del DCO/Analista de Comunicaciones</t>
  </si>
  <si>
    <t>DAF/DDE</t>
  </si>
  <si>
    <t xml:space="preserve">Elaborar informe de publicaciones para la dirección ejecutiva. Clipping de Prensa </t>
  </si>
  <si>
    <t>Informe de publicaciones Medios de Comunicación</t>
  </si>
  <si>
    <t>Producir contenido para la página Web</t>
  </si>
  <si>
    <t>Posteo de contenido en página Web</t>
  </si>
  <si>
    <t>Técnico de Comunicaciones/ Camarógrafo /Fotógrafo / Editor audiovisual/ Diseñador Gráfico</t>
  </si>
  <si>
    <t>Convocar los medios de comunicaciones</t>
  </si>
  <si>
    <t>Invitaciones / Publicación en los medios</t>
  </si>
  <si>
    <t>ID-DCO-3.1.6</t>
  </si>
  <si>
    <t xml:space="preserve">Elaborar el boletín informativo semanal Titulacion al Día </t>
  </si>
  <si>
    <t xml:space="preserve">Publicación del Boletín </t>
  </si>
  <si>
    <t>Plan creación de contenido digital, fortalecido</t>
  </si>
  <si>
    <t>Incrementar la visibilidad de la Institución en los Ecosistemas Digitales, publicado</t>
  </si>
  <si>
    <t xml:space="preserve">Definir estrategia para incrementar la comunidad digital </t>
  </si>
  <si>
    <t>Monitoreo del aumento de la comunidad digital</t>
  </si>
  <si>
    <t>Participar en los operativos para levantar las informaciones para los contenidos</t>
  </si>
  <si>
    <t>Levantamiento de información de contenido</t>
  </si>
  <si>
    <t>Producir y coordinar la creación de contenido de la UTECT</t>
  </si>
  <si>
    <t>Publicación de contenidos de los operativos en redes sociales</t>
  </si>
  <si>
    <t xml:space="preserve">Analista de Comunicaciones </t>
  </si>
  <si>
    <t>Promover la interacción en las redes sociales de la UTECT</t>
  </si>
  <si>
    <t>Respuesta a los comentarios emitidos en las publicaciones de los contenidos</t>
  </si>
  <si>
    <t xml:space="preserve">Técnico de Comunicaciones </t>
  </si>
  <si>
    <t>Actualizar el portal de noticias de la página Web de la UTECT</t>
  </si>
  <si>
    <t>Página Web</t>
  </si>
  <si>
    <t xml:space="preserve"> Técnico de Comunicaciones </t>
  </si>
  <si>
    <t>Gestión protocolar, realizado</t>
  </si>
  <si>
    <t>Definición de modelo operativo para la atención a la Institución, realizado</t>
  </si>
  <si>
    <t>Documentar, actualizar e implementar los procesos y procedimientos del área de Protocolo y Eventos.</t>
  </si>
  <si>
    <t xml:space="preserve">Directriz Operacional Aprobada /  Entrega de diseño de formularios </t>
  </si>
  <si>
    <t xml:space="preserve">Coordinador (a) de Protocolo </t>
  </si>
  <si>
    <t>Atender de manera oportuna y eficiente las solicitudes de actividades, eventos y reuniones institucionales.</t>
  </si>
  <si>
    <t xml:space="preserve">Informe de Resultados </t>
  </si>
  <si>
    <t xml:space="preserve">Gestores </t>
  </si>
  <si>
    <t>Gestionar los insumos, herramientas y recursos necesarios para la ejecución de eventos institucionales.</t>
  </si>
  <si>
    <t>Oficio de Solicitud /Correo</t>
  </si>
  <si>
    <t>ID-DCO-5.2.4</t>
  </si>
  <si>
    <t>Garantizar la logística general e integral de las ceremonias de entrega de títulos, lanzamientos de proyectos, reuniones y eventos a nivel nacional.</t>
  </si>
  <si>
    <t xml:space="preserve">Informes de Ejecución </t>
  </si>
  <si>
    <t>ID-DCO-5.2.5</t>
  </si>
  <si>
    <t>Gestionar la contratación de servicios de catering, alimentación y bebidas para los eventos institucionales.</t>
  </si>
  <si>
    <t xml:space="preserve">Contratos firmados </t>
  </si>
  <si>
    <t xml:space="preserve">Wanda Sánchez </t>
  </si>
  <si>
    <t>Encargado del Departamento de Comunicaciones
Unidad Técnica Ejecutora de Titulación de Terrenos del Estado</t>
  </si>
  <si>
    <t>Departamento Jurídico</t>
  </si>
  <si>
    <t>Capacidad del Departamento Jurídico, incrementada</t>
  </si>
  <si>
    <t>Encargada del Dpto. Jurídico</t>
  </si>
  <si>
    <t>Actualización Matriz de las Normativas Jurídicas aplicables a la UTECT, realizada</t>
  </si>
  <si>
    <t>Registrar las nuevas de leyes, reglamentos, decretos, resoluciones y circulares</t>
  </si>
  <si>
    <t>Matriz de normativas actualizada</t>
  </si>
  <si>
    <t>Analista Legal / Paralegal / Secretaria</t>
  </si>
  <si>
    <t>Capacidad de respuesta en materia de procesos de Compras y Contrataciones, fortalecido</t>
  </si>
  <si>
    <t>Confección de expedientes para los procesos de Compras y Contrataciones</t>
  </si>
  <si>
    <t>Proceso publicado en el Portal de Compras y Contrataciones</t>
  </si>
  <si>
    <t xml:space="preserve">DAF </t>
  </si>
  <si>
    <t>Requerir la contratación de servicios de asesoría, si aplica</t>
  </si>
  <si>
    <t>Solicitud de requerimiento de contratación</t>
  </si>
  <si>
    <t>Evaluación de credenciales de la documentación de los oferentes</t>
  </si>
  <si>
    <t xml:space="preserve">Oficio de remisión de la evaluación / Correo Electrónico </t>
  </si>
  <si>
    <t>Notificación y solicitud de garantías para los procesos adjudicados</t>
  </si>
  <si>
    <t>Notificación publicada en el Portal de Compras y Contrataciones / Correo Electrónico</t>
  </si>
  <si>
    <t>Elaboración de contratos y gestión de firmas para los procesos adjudicados</t>
  </si>
  <si>
    <t>Oficio o correo remitido a compras para fines de custodia y registro en la DGCP.</t>
  </si>
  <si>
    <t xml:space="preserve">Remisión certificación para fines de pagos </t>
  </si>
  <si>
    <t>correo de remisión de Certificación</t>
  </si>
  <si>
    <t xml:space="preserve">Elaboración de adendum a contratos </t>
  </si>
  <si>
    <t>Adendum certificado/Correo de remision de la certificacion</t>
  </si>
  <si>
    <t>DSE</t>
  </si>
  <si>
    <t>Procesos y plan de mejora en la gestión del Departamento Jurídico institucional, implementado</t>
  </si>
  <si>
    <t>Procesos del Departamento Jurídico, realizado</t>
  </si>
  <si>
    <t>Elaborar, implementar y dar seguimiento a la ejecución de los procesos documentados del Departamento Jurídico</t>
  </si>
  <si>
    <t>Procedimientos aprobados</t>
  </si>
  <si>
    <t>Encargada del Dpto. Jurídico/ Analista Legal</t>
  </si>
  <si>
    <t>Seguimiento a los procesos de documentados del Departamento Jurídico</t>
  </si>
  <si>
    <t>Plan de Mejora del Departamento Jurídico, realizado</t>
  </si>
  <si>
    <t>Elaborar e implementar Plan de Mejora de la Gestión del Departamento Jurídico</t>
  </si>
  <si>
    <t>Implementar los indicadores de la Gestión del Departamento Jurídico</t>
  </si>
  <si>
    <t>Total</t>
  </si>
  <si>
    <r>
      <rPr>
        <sz val="16"/>
        <color theme="1"/>
        <rFont val="Calibri Light"/>
        <family val="2"/>
      </rPr>
      <t>d.o.</t>
    </r>
    <r>
      <rPr>
        <b/>
        <sz val="16"/>
        <color theme="1"/>
        <rFont val="Calibri Light"/>
        <family val="2"/>
      </rPr>
      <t xml:space="preserve"> Iván Antonio Medrano Angúlo</t>
    </r>
  </si>
  <si>
    <t>Analista Del Departamento Jurídico
Unidad Técnica Ejecutora de Titulación de Terrenos del Estado</t>
  </si>
  <si>
    <t xml:space="preserve"> Dirección Legal de TTE</t>
  </si>
  <si>
    <t xml:space="preserve">Certificados de Títulos de Inmuebles estatales, obtenidos </t>
  </si>
  <si>
    <t>Directora Legal de TTE</t>
  </si>
  <si>
    <t>Realizar las investigaciones registrales</t>
  </si>
  <si>
    <r>
      <t>Investigaciones</t>
    </r>
    <r>
      <rPr>
        <sz val="16"/>
        <color rgb="FFFF0000"/>
        <rFont val="Calibri Light"/>
        <family val="2"/>
      </rPr>
      <t xml:space="preserve"> </t>
    </r>
    <r>
      <rPr>
        <sz val="16"/>
        <rFont val="Calibri Light"/>
        <family val="2"/>
      </rPr>
      <t>Registrales /Certificaciones de Estado Jurídico / Matriz de Tracto Sucesivo</t>
    </r>
  </si>
  <si>
    <t>Dirección Legal</t>
  </si>
  <si>
    <t>Dirección Ejecutiva/ Catastral / Legal</t>
  </si>
  <si>
    <t>Actualizar la matriz de proyectos de titulación</t>
  </si>
  <si>
    <t xml:space="preserve">Matriz Proyectos de Titulación en Proceso de Ejecución </t>
  </si>
  <si>
    <t>Respuesta a solicitudes de las instituciones y/o particulares</t>
  </si>
  <si>
    <t>Tramitación de Expedientes Registrales, realizada</t>
  </si>
  <si>
    <t>Encargada del Dpto. Registral</t>
  </si>
  <si>
    <t>Generar actos de transferencias de inmuebles</t>
  </si>
  <si>
    <t>Contratos de venta y/o actos de donación generados</t>
  </si>
  <si>
    <t xml:space="preserve">Analistas Legales/ Paralegales </t>
  </si>
  <si>
    <t>DAC/DCA</t>
  </si>
  <si>
    <t>Realizar operativos de firmas de actos de transferencias de inmuebles</t>
  </si>
  <si>
    <t>Informe de Resultados de Operativos IF-UTECT-001</t>
  </si>
  <si>
    <t>Remitir expedientes firmados a las instituciones titulares de derecho</t>
  </si>
  <si>
    <t xml:space="preserve">Oficios de remisión / Inventarios de Expedientes </t>
  </si>
  <si>
    <t>Notarización de los Contratos de venta y/o actos de donación firmados</t>
  </si>
  <si>
    <t>Relación de Notarización con los Notarios Públicos.</t>
  </si>
  <si>
    <t>Digitadores Legales</t>
  </si>
  <si>
    <t>DLE/DJU</t>
  </si>
  <si>
    <t>Retirar y revisar los certificados de títulos de las instituciones emitidos por Registro de Títulos.</t>
  </si>
  <si>
    <t>Informe de Ejecución Física de los Certificados de Títulos por trimestre</t>
  </si>
  <si>
    <t>Elaboración de borradores de Poderes Presidenciales para Consultoría Jurídica</t>
  </si>
  <si>
    <t>Oficio de solicitud para el/los Poder(es) Presidencial(es)</t>
  </si>
  <si>
    <t xml:space="preserve">Depósito de expedientes legales para transferencias de inmuebles a beneficiarios </t>
  </si>
  <si>
    <t>Oficio de depósito /Inventario de expediente</t>
  </si>
  <si>
    <t>DEL</t>
  </si>
  <si>
    <t>Retirar y revisar los certificados de títulos transferidos a los beneficiarios.</t>
  </si>
  <si>
    <t xml:space="preserve">Dashboard de títulación </t>
  </si>
  <si>
    <t>Realizar entrega de títulos a beneficiarios</t>
  </si>
  <si>
    <t>Informe de Resultados de Operativos</t>
  </si>
  <si>
    <t>Dirección Ejecutiva/ Catastral / Asuntos Comunitarios /Legal</t>
  </si>
  <si>
    <t xml:space="preserve">Tramitación de Expedientes Judiciales, realizado </t>
  </si>
  <si>
    <t>Encargado del Dpto. Judicial</t>
  </si>
  <si>
    <t>Preparación y recepción de actos de notificación de expedientes judiciales</t>
  </si>
  <si>
    <t xml:space="preserve">Actos de notificación/Matriz de Litigios </t>
  </si>
  <si>
    <t xml:space="preserve">Coordinar y asistir a las audiencias de procesos judiciales en los tribunales </t>
  </si>
  <si>
    <t>Informe de Resultados de Operativos /Reporte de Audencias/Actas de Audiencia</t>
  </si>
  <si>
    <t>Preparación y depósito de los expedientes jurídicos que impliquen fases judiciales</t>
  </si>
  <si>
    <t>Instancias introductivas /Inventarios de documentos/escritos de conclusiones</t>
  </si>
  <si>
    <t xml:space="preserve">Seguimiento del Proceso Judicial </t>
  </si>
  <si>
    <t>Sentencias/ Resolución</t>
  </si>
  <si>
    <t>Notificación de decisión / resolución</t>
  </si>
  <si>
    <t>Acto de notificación sentencia</t>
  </si>
  <si>
    <t>Plan de Atención a Beneficiario, formulado</t>
  </si>
  <si>
    <t xml:space="preserve">Implemetar protocolo de atención al beneficiario </t>
  </si>
  <si>
    <t>Encargada del Dpto. Registral/ Encargado del Dpto. Judicial</t>
  </si>
  <si>
    <t>Asistir y dar seguimiento a las solicitudes de los beneficiarios</t>
  </si>
  <si>
    <t>Reporte de control de atención a usuario</t>
  </si>
  <si>
    <t xml:space="preserve">Recepcionista/Analistas Legales/ Paralegales </t>
  </si>
  <si>
    <t>Realizar procesos post-acto de entrega</t>
  </si>
  <si>
    <t xml:space="preserve">Dashborad de títulación </t>
  </si>
  <si>
    <t>Acuerdos de cooperación con instituciones que aporten con el PNT, firmados</t>
  </si>
  <si>
    <t>Establecer y dar seguimientos a los acuerdos de cooperación, realizados</t>
  </si>
  <si>
    <t xml:space="preserve">Seguimiento a la ejecución del acuerdo de colaboración entre el Poder Judicial y el Ministerio de Presidencia </t>
  </si>
  <si>
    <t>Relación de Resultados del Proyectos de Titulación/Informe de Ejecución Física de los CT/Ayuda memoria de las reuniones de mesa de trabajo con la Jurisdicción Inmobiliaria.</t>
  </si>
  <si>
    <t>Procesos operativos e indicadores de gestión de la Dirección Legal, implementado</t>
  </si>
  <si>
    <t>Procesos Operativo de la Dirección Legal, realizados</t>
  </si>
  <si>
    <t>Dar seguimiento a la ejecución de los procesos documentados de la Dirección Legal</t>
  </si>
  <si>
    <t>Actualizar los procesos de documentados de la Dirección Legal, según aplique</t>
  </si>
  <si>
    <t>Indicadores de Gestión de la Dirección Legal, realizado</t>
  </si>
  <si>
    <t>Elaborar e implementar los Indicadores de Gestión de los procesos de la Dirección Legal</t>
  </si>
  <si>
    <t>Evidenciar el cumplimiento de los indicadores de la Gestión de los procesos de la Dirección Legal</t>
  </si>
  <si>
    <t>Suleyka Frias Jiménez</t>
  </si>
  <si>
    <t>Directora Legal de TTE
 Unidad Técnica Ejecutora de Titulación de Terrenos del Estado</t>
  </si>
  <si>
    <t>Director Ejecutivo
Unidad  Técnica Ejecutora de Titulación de Terrenos del Estado</t>
  </si>
  <si>
    <t>Departamento de Políticas y Estrategias de TTE</t>
  </si>
  <si>
    <t>Políticas y estrategias para la titulación de terrenos del Estado, implementado</t>
  </si>
  <si>
    <t>Formulación, diseño e implementación de las políticas y estrategias para la titulación de terrenos del Estado, implementado</t>
  </si>
  <si>
    <t>Diseñar, formular o apoyar la formulación de políticas y estrategia para guiar al accionar de la institución en la responsabilidad de los procesos de titulación</t>
  </si>
  <si>
    <t xml:space="preserve">Implementación de políticas y estrategias </t>
  </si>
  <si>
    <t>Diseñar y apoyar la implementación de campañas para divulgar a la población la importancia de actualizar el registro del derecho de propiedad</t>
  </si>
  <si>
    <t xml:space="preserve"> Campañas de divulgación</t>
  </si>
  <si>
    <t>Formular propuestas de modificación a la normativa para facilitar los procedimientos de titulación</t>
  </si>
  <si>
    <t>Normas modificadas</t>
  </si>
  <si>
    <t>Procesos y plan de mejora en la gestión del Departamento de Políticas y Estrategias de Titulación, implementado</t>
  </si>
  <si>
    <t>Procesos del Departamento de Políticas y Estrategias de Titulación, documentados</t>
  </si>
  <si>
    <t>Elaborar, implementar y dar seguimiento a la ejecución de los procesos documentados del Departamento de Políticas y Estrategias de Titulación</t>
  </si>
  <si>
    <t>Actualizar los procesos de documentados del Departamento de Políticas y Estrategias de Titulación, según aplique</t>
  </si>
  <si>
    <t>Plan de Mejora del Departamento de Políticas y Estrategias de Titulación, realizado</t>
  </si>
  <si>
    <t>Elaborar e implementar Plan de Mejora de la Gestión del Departamento de Políticas y Estrategias de Titulación</t>
  </si>
  <si>
    <t>Definir los indicadores de la Gestión del Departamento de Políticas y Estrategias de Titulación</t>
  </si>
  <si>
    <t>Implementación de campañas de educación y concienciación, formulado</t>
  </si>
  <si>
    <t>Concienciación lograda en la mayoría de los grupos de interés, formulado</t>
  </si>
  <si>
    <t>Diseño de material educativo y de concienciación</t>
  </si>
  <si>
    <t>Materiales educativos (folletos, infografías, videos, presentaciones/Diseño de contenidos para redes sociales, página web y otros medios de difusión</t>
  </si>
  <si>
    <t>Ejecución de campañas de concienciación en comunidades clave</t>
  </si>
  <si>
    <t>Plan de Trabajo para la campaña de concientización</t>
  </si>
  <si>
    <t>Encuestas para medir el nivel de concienciación de los grupos de interés</t>
  </si>
  <si>
    <t xml:space="preserve">Formulación de Encuesta </t>
  </si>
  <si>
    <t>Mejora continua de la gestión y organización de las operaciones, realizado</t>
  </si>
  <si>
    <t>Modelo de gestión de la Cooperación Internacional para la titulación de inmueble, implementado</t>
  </si>
  <si>
    <t>Determinar y programar sesiones de trabajo para dar apoyo a los proceso técnicos de cooperación nacional e internacional  para la titulación masiva de inmuebles</t>
  </si>
  <si>
    <t>Cronograma de trabajo realizado</t>
  </si>
  <si>
    <t>Elaborar el informe de los trabajos en conjunto con las demás áreas misionales</t>
  </si>
  <si>
    <t>Informe de sesiones de trabajo</t>
  </si>
  <si>
    <t>Formular y ejecutar el Plan de Acción</t>
  </si>
  <si>
    <t>Plan de acción</t>
  </si>
  <si>
    <t xml:space="preserve">Acuerdo de colaboración entre el Consulado General de la República Dominicana en la ciudad de New York y la UTECT. Así como también otras cuidades con presencia de la diáspora dominicana.
</t>
  </si>
  <si>
    <t xml:space="preserve">Acuerdo firmado/Correo electrónico </t>
  </si>
  <si>
    <t>Seguimiento a la ejecución de los acuerdos firmados</t>
  </si>
  <si>
    <t>Correos Electrónicos / Oficio de Solicitud</t>
  </si>
  <si>
    <t>Francia Montero De Garcia</t>
  </si>
  <si>
    <t>Encargada del Departamento de Políticas y Estrategias
Unidad Ejecutora de Titulación de Terrenos del Estado</t>
  </si>
  <si>
    <t xml:space="preserve">Departamento de Recursos Humanos </t>
  </si>
  <si>
    <t>Capacidad de respuesta del departamento de recursos humanos, Implementada</t>
  </si>
  <si>
    <t>Encargada del DRH</t>
  </si>
  <si>
    <t>Estructura organizativa de la UTECT, implementada</t>
  </si>
  <si>
    <t xml:space="preserve">Reclutar y seleccionar colaboradores para complementar la estructura </t>
  </si>
  <si>
    <t>Formulario de Requisición de Personal/ Informe de Candidato/ Formulario de Entrevista Preliminar/ Formulario de Referencias Laborales/ Checklist Admisión Nuevo Ingreso/ Carta oferta de posición</t>
  </si>
  <si>
    <t>Dar seguimiento al sistema para los registros de licencias médicas</t>
  </si>
  <si>
    <t>Reportes de registros de licencias médicas</t>
  </si>
  <si>
    <t>Gestionar e impliementar la ejecución de talleres y/o charlas</t>
  </si>
  <si>
    <t>Oficio o correo de solicitud de charlas/Listado de asistencia</t>
  </si>
  <si>
    <t>Seguridad y Salud en el Trabajo, fortalecido</t>
  </si>
  <si>
    <t>Gestionar el Análisis de Riesgo Laboral de la UTECT</t>
  </si>
  <si>
    <t>Solicitud del analisis/Reporte de riesgos identificados/correos</t>
  </si>
  <si>
    <t>Desarrollar e implementar plan de acción ante riesgos identificados</t>
  </si>
  <si>
    <t>Plan de acción aprobado e implementado</t>
  </si>
  <si>
    <t>Elaborar Manual de Seguridad y Salud en el Trabajo</t>
  </si>
  <si>
    <t>Manual aprobado</t>
  </si>
  <si>
    <t xml:space="preserve">Desarrollo de la Estructura Organizativa de la UTECT, implementado </t>
  </si>
  <si>
    <t xml:space="preserve">Identificación del personal </t>
  </si>
  <si>
    <t>Gestionar la carnetización de todo el personal</t>
  </si>
  <si>
    <t>Carnets de identificación entregados</t>
  </si>
  <si>
    <t>DAF/DCO</t>
  </si>
  <si>
    <t>Gestionar los uniformes del personal</t>
  </si>
  <si>
    <t xml:space="preserve">Uniformes entregados al personal /Solicitud de oficio </t>
  </si>
  <si>
    <t>Bienestar y empoderamiento de las personas, incrementada</t>
  </si>
  <si>
    <t>Implementar los salarios emocionales</t>
  </si>
  <si>
    <t>Programa de salarios emocionales</t>
  </si>
  <si>
    <t>Dar seguimiento buzón de quejas, sugerencias y reclamaciones para el personal y el documentar el proceso de aplicación</t>
  </si>
  <si>
    <t xml:space="preserve">Reporte mensual </t>
  </si>
  <si>
    <t>Definir una directriz operacional del medio ambiente y establecer los indicadores</t>
  </si>
  <si>
    <t>Directriz Operacional Aprobada</t>
  </si>
  <si>
    <t>Gestionar jornada de limpieza de costa nacional</t>
  </si>
  <si>
    <t>Programa de sostenibilidad /Oficio de Solictud</t>
  </si>
  <si>
    <t>Analista RRHH</t>
  </si>
  <si>
    <t>Gestionar jornada de reforestacion ambiental</t>
  </si>
  <si>
    <t>Gestionar e implementar capacitación sobre sostenibilidad medioambiental</t>
  </si>
  <si>
    <t>Plan de sostenibilidad /Plan de Capacitación</t>
  </si>
  <si>
    <t xml:space="preserve">Presentar y dar seguimiento y cumplimiento al plan de sostenibilidad </t>
  </si>
  <si>
    <t xml:space="preserve">Programa de sostenibilidad </t>
  </si>
  <si>
    <t xml:space="preserve">Dar continuidad al registro y control del personal </t>
  </si>
  <si>
    <t>Registro e informe de control de asistencia</t>
  </si>
  <si>
    <t>Gestionar y elaborar la aplicación de encuestas de clima laboral (MAP)</t>
  </si>
  <si>
    <t>Resultados de la Encuesta</t>
  </si>
  <si>
    <t xml:space="preserve">Gestionar, desarrollar y monitorear el SISMAP, implementado </t>
  </si>
  <si>
    <t>Elaborar y gestionar la entrega de los documentos requeridos por el SISMAP</t>
  </si>
  <si>
    <t>Documentos entregados y cargados al SISMAP</t>
  </si>
  <si>
    <t>Aplicar la compensación por cumplimiento de objetivos institucionales (SISMAP)</t>
  </si>
  <si>
    <t xml:space="preserve">Gestionar el pago de nóminas de los empleado, realizado </t>
  </si>
  <si>
    <t>Elaborar y remitir informes de pago de nóminas de empleados</t>
  </si>
  <si>
    <t>Analista Financiero (Nómina)</t>
  </si>
  <si>
    <t>DRH / OAI</t>
  </si>
  <si>
    <t>Compras y contrataciones para el desarrollo organizacional de la UTECT, realizado</t>
  </si>
  <si>
    <t>Gestionar e implementar plan complementario SENASA y ARS HUMANO del personal nuevo ingreso</t>
  </si>
  <si>
    <t>Contratar el servicios de telefonía e internet al personal nuevo ingreso, si aplica.</t>
  </si>
  <si>
    <t>Contratos firmados u oficio de solicitud</t>
  </si>
  <si>
    <t xml:space="preserve">Gestionar la contratación de Almuerzo institucional </t>
  </si>
  <si>
    <t>Gestionar la contratación de uniformes institucionales.</t>
  </si>
  <si>
    <t xml:space="preserve">Gestionar actividades semana de aniversario </t>
  </si>
  <si>
    <t>Requerir la aplicación de la encuesta de clima laboral al MAP</t>
  </si>
  <si>
    <t xml:space="preserve">Oficio de Solicitud/ Especificaciones técnicas </t>
  </si>
  <si>
    <t>Compra de flotas para el personal de la UTECT, realizada</t>
  </si>
  <si>
    <t>Requerir las flotas telefónica para el personal  de nuevo ingreso, si aplica.</t>
  </si>
  <si>
    <t>Oficio de solicitud/ Flotas entregadas/ Declaración Jurada para las Flotas firmadas</t>
  </si>
  <si>
    <t>Acuerdos con instituciones que aporten al desarrollo organizacional de la UTECT, implementado</t>
  </si>
  <si>
    <t>Desarrollo de convenios, implementado</t>
  </si>
  <si>
    <t xml:space="preserve">Dar continuidad al Programa empleado feliz </t>
  </si>
  <si>
    <t>Acuerdos firmados/formularios de solicitud / Socialización/ Oficio de solicitud</t>
  </si>
  <si>
    <t xml:space="preserve">Dar continuidad Cooperativa COPAN </t>
  </si>
  <si>
    <t>Acuerdos firmados/formulados de solicitud</t>
  </si>
  <si>
    <t>Desarrollar y gestionar las capacidades de las personas, implementado</t>
  </si>
  <si>
    <t>Elaborar el plan anual de capacitaciones</t>
  </si>
  <si>
    <t>Plan de capacitación/ Formulario de Solicitud de Capacitación/ Formulario de Detección de Necesidad de Capacitación por área</t>
  </si>
  <si>
    <t>Gestionar la ejecución del plan de capacitación aprobado</t>
  </si>
  <si>
    <t>Plan de capacitación aprobado/  Formulario de asistencia y/o Certificados de las capacitaciones</t>
  </si>
  <si>
    <t>Desarrollar programas de evaluación de eficacia de la capacitación</t>
  </si>
  <si>
    <t>Formulario de Evaluación de la Eficacia de las Capacitaciones y Entrenamientos</t>
  </si>
  <si>
    <t>Gestión del Conocimiento, realizado</t>
  </si>
  <si>
    <t xml:space="preserve">Elaborar e implementar los planes de desarrollo individual a partir de la Matriz de Suplencia </t>
  </si>
  <si>
    <t>Planes de desarrollo individual implementados</t>
  </si>
  <si>
    <t>Gestionar, evaluar  y dar seguimiento de las competencias técnicas , si aplica.</t>
  </si>
  <si>
    <t xml:space="preserve">Informe de Resultados de las pruebas psicométricas </t>
  </si>
  <si>
    <t>Programa de desarrollo y capacitación profesional, formulado</t>
  </si>
  <si>
    <t>Defiinir las competencias técnicas  a desarrollar identificadas en las evaluaciones de desempeño</t>
  </si>
  <si>
    <t xml:space="preserve">Informe de Resultados de las evaluaciones de desempeño </t>
  </si>
  <si>
    <t xml:space="preserve">Elaborar programas de desarrollo técnico </t>
  </si>
  <si>
    <t>Plan de capacitación/ Formulario de Solicitud de Capacitación/ Formulario de Detección de Necesidad de Capacitación por área/Planes de desarrollo individual implementados</t>
  </si>
  <si>
    <t xml:space="preserve">Elaborar informe de mejora en habilidades técnicas </t>
  </si>
  <si>
    <t>Evaluación de Desempeño, implementado</t>
  </si>
  <si>
    <t>Documentar, automatizar y validar los procesos de evaluación de desempeño, implementado</t>
  </si>
  <si>
    <t xml:space="preserve">Gestionar, elaborar e iniciar los acuerdos de desempeño del personal </t>
  </si>
  <si>
    <t>Acuerdo de Desempeño firmados</t>
  </si>
  <si>
    <t>Encargada del DRH / Analista de RRHH</t>
  </si>
  <si>
    <t>Dar seguimiento a los acuerdos de desempeño individual</t>
  </si>
  <si>
    <t>Informe Técnico de los Resultados del Proceso de la Evaluación del Desempeño Laboral/ Minuta de Reunión de Monitoreo de Acuerdos de Desempeño Laboral</t>
  </si>
  <si>
    <t>Gestionar el pago de evaluación por desempeño al personal de la UTECT</t>
  </si>
  <si>
    <t>Oficio de Solicitud / Informe Evaluación del Desempeño</t>
  </si>
  <si>
    <t>Procesos e indicadores gestión de Recursos Humanos institucional, implementado</t>
  </si>
  <si>
    <t>Procesos de Recursos Humanos, documentados</t>
  </si>
  <si>
    <t>Elaborar, implementar y dar seguimiento a la ejecución de los procesos documentados del Departamento de Recursos Humanos, según aplique.</t>
  </si>
  <si>
    <t>Actualizar los procesos de documentados del Departamento de Recursos Humanos, según aplique.</t>
  </si>
  <si>
    <t>Indicadores de gestión de Recursos Humanos, realizado</t>
  </si>
  <si>
    <t>Elaborar e implementar los  indicadores de la Gestión de Recursos Humanos</t>
  </si>
  <si>
    <t>Evidenciar el cumplimiento de los indicadores de la Gestión de Recursos Humanos</t>
  </si>
  <si>
    <r>
      <rPr>
        <sz val="16"/>
        <color theme="1"/>
        <rFont val="Calibri Light"/>
        <family val="2"/>
      </rPr>
      <t xml:space="preserve">d.o. </t>
    </r>
    <r>
      <rPr>
        <b/>
        <sz val="16"/>
        <color theme="1"/>
        <rFont val="Calibri Light"/>
        <family val="2"/>
      </rPr>
      <t>Clarible Peña José</t>
    </r>
  </si>
  <si>
    <t>Encargada del Departamento de Recursos Humanos
 Unidad Ejecutora de Titulación de Terrenos del Estado</t>
  </si>
  <si>
    <t>Departamento de Seguridad</t>
  </si>
  <si>
    <t>Modelo Operativo del Departamento de Seguridad, fortalecido</t>
  </si>
  <si>
    <t>Encargado del Dpto. de Seguridad</t>
  </si>
  <si>
    <t>Capacidad de respuesta del Departamento de Seguridad, incrementada</t>
  </si>
  <si>
    <t>Atención a las solicitudes de la UTECT en procesos de Titulación de Terrenos del Estado</t>
  </si>
  <si>
    <t xml:space="preserve">Correos Electrónicos / Informe de Incidentes / Informe de Resultado de Operativo </t>
  </si>
  <si>
    <t xml:space="preserve">Personal de Seguridad </t>
  </si>
  <si>
    <t>Documentar, revisar, validar, aprobar y difundir las políticas, procesos, procedimientos del Departamento de Seguridad, realizado</t>
  </si>
  <si>
    <t>Actualizar los procesos de documentados del Departamento de Seguridad, según aplique</t>
  </si>
  <si>
    <t>Procesos de Seguridad actualizados</t>
  </si>
  <si>
    <t>Encargado del Departamento de Seguridad</t>
  </si>
  <si>
    <t>Reestructurar e Implementar el Plan de Emergencia de la UTECT</t>
  </si>
  <si>
    <t>Reestructurar e Implementar el Manual de Seguridad de la UTECT</t>
  </si>
  <si>
    <t>Plan de Mejora del Departamento de Seguridad, realizado</t>
  </si>
  <si>
    <t>Elaborar e implementar Plan de Mejora de la Gestión del Departamento de Seguridad</t>
  </si>
  <si>
    <t>Definir los indicadores de la Gestión del Departamento de Seguridad</t>
  </si>
  <si>
    <t>Total:</t>
  </si>
  <si>
    <t>Wilson Sosa</t>
  </si>
  <si>
    <t>Encargado del Departamento de Seguridad
Unidad Ejecutora de Titulación de Terrenos del Estado</t>
  </si>
  <si>
    <t>Departamento de Tecnología de la Información y Comunicación</t>
  </si>
  <si>
    <t>Infraestructura Tecnológica Institucional del UTECT, implementada</t>
  </si>
  <si>
    <t>Encargado del DTI</t>
  </si>
  <si>
    <t>Adquisición de equipos tecnológicos, realizada</t>
  </si>
  <si>
    <t xml:space="preserve">Requerimiento de necesidades de bienes tecnológicos (PC, Impresoras, Laptop, Tabletas, Scanners, Proyectores, Tóner, Etc.) </t>
  </si>
  <si>
    <t xml:space="preserve">Oficio de Solicitud / Especificaciones técnicas / Equipos y/o materiales recibidos </t>
  </si>
  <si>
    <t xml:space="preserve">Gestionar la contratación de servicios de alquiler de equipos tecnológicos </t>
  </si>
  <si>
    <t xml:space="preserve">Oficio de Solicitud/ Contrato / Equipos recibidos </t>
  </si>
  <si>
    <t>Mantenimiento preventivo y correctivo de infraestructura tecnológica (Hardware), realizado</t>
  </si>
  <si>
    <t xml:space="preserve">Realizar levantamiento para evaluación de equipos  </t>
  </si>
  <si>
    <t>Levantamiento de necesidades</t>
  </si>
  <si>
    <t>Soporte Técnico</t>
  </si>
  <si>
    <t>Gestionar las contrataciones de proveedores</t>
  </si>
  <si>
    <t>Oficio de Solicitud/ Especificaciones técnicas / Contrato</t>
  </si>
  <si>
    <t>Evaluar eficacia del mantenimiento recibido</t>
  </si>
  <si>
    <t xml:space="preserve">Conduce de Recibo de Servicio/ Informe de mantenimiento </t>
  </si>
  <si>
    <r>
      <rPr>
        <b/>
        <sz val="16"/>
        <color rgb="FF000000"/>
        <rFont val="Calibri Light"/>
        <family val="2"/>
      </rPr>
      <t>Infraestructura tecnológica modernizada, realizada</t>
    </r>
    <r>
      <rPr>
        <b/>
        <sz val="16"/>
        <color rgb="FFFF0000"/>
        <rFont val="Calibri Light"/>
        <family val="2"/>
      </rPr>
      <t xml:space="preserve"> </t>
    </r>
    <r>
      <rPr>
        <b/>
        <sz val="16"/>
        <color rgb="FF000000"/>
        <rFont val="Calibri Light"/>
        <family val="2"/>
      </rPr>
      <t>Implementada</t>
    </r>
  </si>
  <si>
    <t>Definir Evaluar y Monitorear la ejecución del plan de modernizacion aprobado y presupuestado</t>
  </si>
  <si>
    <t>Informe de implementacion del plan de modernización.</t>
  </si>
  <si>
    <t>Adquisicion, implementacion y configuracion de equipos tecnologicos (Computadoras, Laptops, impresaras, Switches, routers, ups, Servidores fisicos y virtualizados y otros equipos de datacenter y de escritorios para los servicios de Tics.</t>
  </si>
  <si>
    <t>Informe de adquisicion e implementacion de equipos tecnologicos</t>
  </si>
  <si>
    <t>Evaluacion del uso y eficiencia de los equipos tecnologicos adquiridos</t>
  </si>
  <si>
    <t>Solicitudes de soporte y conectividad generadas por las áreas institucionales, atendidas</t>
  </si>
  <si>
    <t>Atención a los solicitud de soportes recibidas por usuarios</t>
  </si>
  <si>
    <t>Reporte Mesa de Ayuda / Reporte Solicitudes atendidas</t>
  </si>
  <si>
    <t>Encuestas para medir el nivel de satisfaccion de los usuarios de mesa de ayuda.</t>
  </si>
  <si>
    <t>Informe de resultados de la encuesta</t>
  </si>
  <si>
    <t>Sistemas de Tecnologia Institucional de la  UTECT operando de forma eficiente, segura y oportuna, implementado</t>
  </si>
  <si>
    <t>Mantenimiento y Mejoras al Sistema Administrativo de Titulación de Terrenos del Estado (SATTE), realizado</t>
  </si>
  <si>
    <t>Servicio y Mantenimiento del Software SATTE</t>
  </si>
  <si>
    <t>Oficio de solicitud / Informe de Seguimiento</t>
  </si>
  <si>
    <t>Cambios y mejoras del software SATTE</t>
  </si>
  <si>
    <t>Adquisición e implementación de Softwares, realizado</t>
  </si>
  <si>
    <t>Manteniniento del Software de Monitoreo de Sistemas y rede.</t>
  </si>
  <si>
    <t xml:space="preserve">
Informe de estatus del Software</t>
  </si>
  <si>
    <t>Servicio de implementación de aplicativo móvil institucional, formulado</t>
  </si>
  <si>
    <t>Informe de Seguimiento</t>
  </si>
  <si>
    <t>Software Backup en sitio y réplica de backups en la nube.</t>
  </si>
  <si>
    <t>Servicio y Mantenimiento de la red intranet para informacion institucional</t>
  </si>
  <si>
    <t>Implementacion del sistema de calidad</t>
  </si>
  <si>
    <t>DPD/DAF</t>
  </si>
  <si>
    <t>Implementacion herramientas de ciberseguridad</t>
  </si>
  <si>
    <t>Servicio y Mantenimiento del Software</t>
  </si>
  <si>
    <t>Implementacion del Sistema Integrado de Gestión Financiera ERP</t>
  </si>
  <si>
    <t>Mantenimiento, Renovación, Suscripción y Expansión de Licenciamiento UTECT, realizado</t>
  </si>
  <si>
    <t>Aquirir y renovar licencias y suscripciones necesarias (Office 365, fortigate, windows server, antivirus, AutoCAD Civil 3D, AutoCAD LT, Power BI, Servidores en la Nube, otras)</t>
  </si>
  <si>
    <t>Matriz de Licencia vigente/ Contratos firmados y/o renovados</t>
  </si>
  <si>
    <t>Estándares generales NORTIC e iTICge relacionados con aspectos tecnológicos institucionales dispuestos por la OGTIC, evaluada</t>
  </si>
  <si>
    <t>Norma Nortic e iTICge, formulada</t>
  </si>
  <si>
    <t>Identificar las necesidades para la implementacion la Norma Nortic A1 y posterior Certificación con la OGTIC.</t>
  </si>
  <si>
    <t>Identificar las necesidades para implementar de Índice de Uso de TIC e Implementación de Gobierno Electrónico en el Estado Dominicano (iTICge) evaluada por la OGTIC.</t>
  </si>
  <si>
    <t>Procesos y plan de mejora en la gestión Departamento de Tecnología de la Información y Comunicación, implementado</t>
  </si>
  <si>
    <t>Procesos Departamento de Tecnología de la Información y Comunicación, documentados</t>
  </si>
  <si>
    <t>Actualizar los procesos de documentados del Departamento de Tecnología de la Información y Comunicación, según aplique</t>
  </si>
  <si>
    <t>Plan de Mejora del Departamento de Tecnología de la Información y Comunicación, realizado</t>
  </si>
  <si>
    <t>Elaborar e implementar Plan de Mejora de la Gestión del Departamento de Tecnología de la Información y Comunicación</t>
  </si>
  <si>
    <t>Implementar los indicadores de la Gestión del Departamento de Tecnología de la Información y Comunicación</t>
  </si>
  <si>
    <t>Jesús Alcántara Alcántara</t>
  </si>
  <si>
    <t>Encargado Departamento de Tecnología de la Información y Comunicación
 Unidad Técnica Ejecutora de Titulación de Terrenos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</si>
</sst>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quot;RD$&quot;#,##0.00_);[Red]\(&quot;RD$&quot;#,##0.00\)"/>
    <numFmt numFmtId="165" formatCode="_([$€-2]* #,##0.00_);_([$€-2]* \(#,##0.00\);_([$€-2]* &quot;-&quot;??_)"/>
    <numFmt numFmtId="166" formatCode="dd/mm/yyyy;@"/>
    <numFmt numFmtId="167" formatCode="_-[$RD$-1C0A]* #,##0.00_-;\-[$RD$-1C0A]* #,##0.00_-;_-[$RD$-1C0A]* &quot;-&quot;??_-;_-@_-"/>
    <numFmt numFmtId="168" formatCode="[$RD$-1C0A]#,##0.00"/>
    <numFmt numFmtId="169" formatCode="_(&quot;RD$&quot;* #,##0.00_);_(&quot;RD$&quot;* \(#,##0.00\);_(&quot;RD$&quot;* &quot;-&quot;??_);_(@_)"/>
    <numFmt numFmtId="170" formatCode="&quot;$&quot;#,##0.00"/>
    <numFmt numFmtId="171" formatCode="&quot;RD$&quot;#,##0.00"/>
  </numFmts>
  <fonts count="45" x14ac:knownFonts="1">
    <font>
      <sz val="11"/>
      <color theme="1"/>
      <name val="Aptos Narrow"/>
      <family val="2"/>
      <scheme val="minor"/>
    </font>
    <font>
      <sz val="11"/>
      <color theme="1"/>
      <name val="Aptos Narrow"/>
      <family val="2"/>
      <scheme val="minor"/>
    </font>
    <font>
      <b/>
      <sz val="20"/>
      <name val="Calibri Light"/>
      <family val="2"/>
    </font>
    <font>
      <b/>
      <sz val="16"/>
      <name val="Calibri Light"/>
      <family val="2"/>
    </font>
    <font>
      <b/>
      <sz val="10"/>
      <color theme="1"/>
      <name val="Calisto MT"/>
      <family val="1"/>
    </font>
    <font>
      <sz val="16"/>
      <name val="Calibri Light"/>
      <family val="2"/>
    </font>
    <font>
      <sz val="8"/>
      <name val="Calibri Light"/>
      <family val="2"/>
    </font>
    <font>
      <sz val="10"/>
      <color rgb="FF000000"/>
      <name val="Garamond"/>
      <family val="1"/>
    </font>
    <font>
      <b/>
      <sz val="18"/>
      <name val="Calibri Light"/>
      <family val="2"/>
    </font>
    <font>
      <b/>
      <sz val="10"/>
      <name val="Calibri Light"/>
      <family val="2"/>
    </font>
    <font>
      <b/>
      <sz val="11"/>
      <color theme="1"/>
      <name val="Calibri Light"/>
      <family val="2"/>
    </font>
    <font>
      <b/>
      <sz val="11"/>
      <color theme="0"/>
      <name val="Calibri Light"/>
      <family val="2"/>
    </font>
    <font>
      <b/>
      <sz val="10"/>
      <color theme="1"/>
      <name val="Calibri Light"/>
      <family val="2"/>
    </font>
    <font>
      <b/>
      <sz val="20"/>
      <color theme="0"/>
      <name val="Calibri Light"/>
      <family val="2"/>
    </font>
    <font>
      <b/>
      <sz val="18"/>
      <color theme="0"/>
      <name val="Calibri Light"/>
      <family val="2"/>
    </font>
    <font>
      <b/>
      <sz val="16"/>
      <color theme="1"/>
      <name val="Calibri Light"/>
      <family val="2"/>
    </font>
    <font>
      <b/>
      <i/>
      <sz val="16"/>
      <name val="Calibri Light"/>
      <family val="2"/>
    </font>
    <font>
      <b/>
      <sz val="16"/>
      <color rgb="FF000000"/>
      <name val="Calibri Light"/>
      <family val="2"/>
    </font>
    <font>
      <b/>
      <i/>
      <sz val="16"/>
      <color theme="1"/>
      <name val="Calibri Light"/>
      <family val="2"/>
    </font>
    <font>
      <sz val="16"/>
      <color theme="1"/>
      <name val="Calibri Light"/>
      <family val="2"/>
    </font>
    <font>
      <b/>
      <sz val="16"/>
      <color theme="0"/>
      <name val="Calibri Light"/>
      <family val="2"/>
    </font>
    <font>
      <sz val="16"/>
      <color rgb="FF000000"/>
      <name val="Calibri Light"/>
      <family val="2"/>
    </font>
    <font>
      <b/>
      <sz val="10"/>
      <color theme="0"/>
      <name val="Calisto MT"/>
      <family val="1"/>
    </font>
    <font>
      <sz val="9"/>
      <color indexed="81"/>
      <name val="Tahoma"/>
      <family val="2"/>
    </font>
    <font>
      <b/>
      <sz val="20"/>
      <color theme="1"/>
      <name val="Calibri Light"/>
      <family val="2"/>
    </font>
    <font>
      <b/>
      <sz val="18"/>
      <color theme="1"/>
      <name val="Calibri Light"/>
      <family val="2"/>
    </font>
    <font>
      <b/>
      <i/>
      <sz val="18"/>
      <name val="Calibri Light"/>
      <family val="2"/>
    </font>
    <font>
      <b/>
      <sz val="18"/>
      <color rgb="FF000000"/>
      <name val="Calibri Light"/>
      <family val="2"/>
    </font>
    <font>
      <b/>
      <i/>
      <sz val="18"/>
      <color theme="1"/>
      <name val="Calibri Light"/>
      <family val="2"/>
    </font>
    <font>
      <sz val="18"/>
      <color theme="1"/>
      <name val="Calibri Light"/>
      <family val="2"/>
    </font>
    <font>
      <sz val="18"/>
      <name val="Calibri Light"/>
      <family val="2"/>
    </font>
    <font>
      <sz val="18"/>
      <color rgb="FF000000"/>
      <name val="Calibri Light"/>
      <family val="2"/>
    </font>
    <font>
      <sz val="16"/>
      <name val="Aptos Display"/>
      <family val="2"/>
      <scheme val="major"/>
    </font>
    <font>
      <b/>
      <sz val="28"/>
      <name val="Calibri Light"/>
      <family val="2"/>
    </font>
    <font>
      <sz val="14"/>
      <color rgb="FF000000"/>
      <name val="Calibri Light"/>
      <family val="2"/>
    </font>
    <font>
      <sz val="14"/>
      <color theme="1"/>
      <name val="Calibri Light"/>
      <family val="2"/>
    </font>
    <font>
      <sz val="14"/>
      <name val="Calibri Light"/>
      <family val="2"/>
    </font>
    <font>
      <sz val="16"/>
      <name val="Arial"/>
      <family val="2"/>
    </font>
    <font>
      <sz val="16"/>
      <color rgb="FF000000"/>
      <name val="Aptos Display"/>
      <family val="2"/>
      <scheme val="major"/>
    </font>
    <font>
      <sz val="16"/>
      <color rgb="FFFF0000"/>
      <name val="Calibri Light"/>
      <family val="2"/>
    </font>
    <font>
      <b/>
      <sz val="16"/>
      <color rgb="FFFF0000"/>
      <name val="Calibri Light"/>
      <family val="2"/>
    </font>
    <font>
      <sz val="16"/>
      <color theme="1"/>
      <name val="Aptos Display"/>
      <family val="2"/>
      <scheme val="major"/>
    </font>
    <font>
      <sz val="16"/>
      <color theme="1"/>
      <name val="Arial"/>
      <family val="2"/>
    </font>
    <font>
      <sz val="9"/>
      <color rgb="FF000000"/>
      <name val="Tahoma"/>
      <family val="2"/>
    </font>
    <font>
      <b/>
      <sz val="24"/>
      <color theme="0"/>
      <name val="Calibri Light"/>
      <family val="2"/>
    </font>
  </fonts>
  <fills count="11">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FF"/>
        <bgColor indexed="64"/>
      </patternFill>
    </fill>
    <fill>
      <patternFill patternType="solid">
        <fgColor rgb="FF002060"/>
        <bgColor indexed="64"/>
      </patternFill>
    </fill>
    <fill>
      <patternFill patternType="solid">
        <fgColor rgb="FFFFFF00"/>
        <bgColor indexed="64"/>
      </patternFill>
    </fill>
    <fill>
      <patternFill patternType="solid">
        <fgColor theme="0"/>
        <bgColor rgb="FF000000"/>
      </patternFill>
    </fill>
    <fill>
      <patternFill patternType="solid">
        <fgColor theme="0" tint="-0.14999847407452621"/>
        <bgColor indexed="64"/>
      </patternFill>
    </fill>
  </fills>
  <borders count="4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top style="thin">
        <color theme="0"/>
      </top>
      <bottom style="thin">
        <color theme="0"/>
      </bottom>
      <diagonal/>
    </border>
    <border>
      <left style="hair">
        <color theme="0" tint="-0.14996795556505021"/>
      </left>
      <right/>
      <top/>
      <bottom style="hair">
        <color theme="0" tint="-0.14996795556505021"/>
      </bottom>
      <diagonal/>
    </border>
    <border>
      <left/>
      <right/>
      <top/>
      <bottom style="hair">
        <color theme="0" tint="-0.14996795556505021"/>
      </bottom>
      <diagonal/>
    </border>
    <border>
      <left/>
      <right style="hair">
        <color theme="0" tint="-0.14996795556505021"/>
      </right>
      <top/>
      <bottom style="hair">
        <color theme="0" tint="-0.14996795556505021"/>
      </bottom>
      <diagonal/>
    </border>
    <border>
      <left style="hair">
        <color theme="0" tint="-0.14996795556505021"/>
      </left>
      <right/>
      <top/>
      <bottom style="hair">
        <color theme="0" tint="-4.9989318521683403E-2"/>
      </bottom>
      <diagonal/>
    </border>
    <border>
      <left/>
      <right style="hair">
        <color theme="0" tint="-4.9989318521683403E-2"/>
      </right>
      <top/>
      <bottom style="hair">
        <color theme="0" tint="-4.9989318521683403E-2"/>
      </bottom>
      <diagonal/>
    </border>
    <border>
      <left style="hair">
        <color theme="0" tint="-4.9989318521683403E-2"/>
      </left>
      <right style="hair">
        <color theme="0" tint="-4.9989318521683403E-2"/>
      </right>
      <top/>
      <bottom/>
      <diagonal/>
    </border>
    <border>
      <left style="hair">
        <color theme="0" tint="-4.9989318521683403E-2"/>
      </left>
      <right style="hair">
        <color theme="0" tint="-4.9989318521683403E-2"/>
      </right>
      <top/>
      <bottom style="hair">
        <color theme="0" tint="-4.9989318521683403E-2"/>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right style="hair">
        <color theme="0" tint="-4.9989318521683403E-2"/>
      </right>
      <top style="hair">
        <color theme="0" tint="-4.9989318521683403E-2"/>
      </top>
      <bottom style="hair">
        <color theme="0" tint="-4.9989318521683403E-2"/>
      </bottom>
      <diagonal/>
    </border>
    <border>
      <left style="hair">
        <color theme="0" tint="-4.9989318521683403E-2"/>
      </left>
      <right style="hair">
        <color theme="0" tint="-4.9989318521683403E-2"/>
      </right>
      <top style="hair">
        <color theme="0" tint="-4.9989318521683403E-2"/>
      </top>
      <bottom style="hair">
        <color theme="0" tint="-4.9989318521683403E-2"/>
      </bottom>
      <diagonal/>
    </border>
    <border>
      <left style="hair">
        <color theme="0" tint="-0.14996795556505021"/>
      </left>
      <right/>
      <top style="hair">
        <color theme="0" tint="-0.14996795556505021"/>
      </top>
      <bottom style="hair">
        <color theme="0" tint="-0.14996795556505021"/>
      </bottom>
      <diagonal/>
    </border>
    <border>
      <left/>
      <right/>
      <top style="hair">
        <color theme="0" tint="-0.14996795556505021"/>
      </top>
      <bottom style="hair">
        <color theme="0" tint="-0.14996795556505021"/>
      </bottom>
      <diagonal/>
    </border>
    <border>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bottom style="hair">
        <color theme="0" tint="-0.14996795556505021"/>
      </bottom>
      <diagonal/>
    </border>
    <border>
      <left/>
      <right/>
      <top/>
      <bottom style="medium">
        <color indexed="64"/>
      </bottom>
      <diagonal/>
    </border>
    <border>
      <left/>
      <right/>
      <top style="medium">
        <color indexed="64"/>
      </top>
      <bottom/>
      <diagonal/>
    </border>
    <border>
      <left style="hair">
        <color rgb="FFD9D9D9"/>
      </left>
      <right style="hair">
        <color rgb="FFD9D9D9"/>
      </right>
      <top style="hair">
        <color rgb="FFD9D9D9"/>
      </top>
      <bottom style="hair">
        <color rgb="FFD9D9D9"/>
      </bottom>
      <diagonal/>
    </border>
    <border>
      <left style="hair">
        <color theme="0" tint="-0.14996795556505021"/>
      </left>
      <right style="hair">
        <color theme="0" tint="-0.14996795556505021"/>
      </right>
      <top style="hair">
        <color theme="0" tint="-0.14996795556505021"/>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14996795556505021"/>
      </left>
      <right style="hair">
        <color theme="0" tint="-0.14996795556505021"/>
      </right>
      <top/>
      <bottom/>
      <diagonal/>
    </border>
    <border>
      <left/>
      <right/>
      <top style="medium">
        <color indexed="64"/>
      </top>
      <bottom style="medium">
        <color indexed="64"/>
      </bottom>
      <diagonal/>
    </border>
    <border>
      <left style="thin">
        <color indexed="64"/>
      </left>
      <right style="thin">
        <color theme="0"/>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164" fontId="1" fillId="0" borderId="0"/>
    <xf numFmtId="0" fontId="1" fillId="0" borderId="0"/>
    <xf numFmtId="169" fontId="1" fillId="0" borderId="0" applyFont="0" applyFill="0" applyBorder="0" applyAlignment="0" applyProtection="0"/>
  </cellStyleXfs>
  <cellXfs count="482">
    <xf numFmtId="0" fontId="0" fillId="0" borderId="0" xfId="0"/>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4" fillId="0" borderId="0" xfId="0" applyFont="1" applyAlignment="1" applyProtection="1">
      <alignment horizontal="center" vertical="center" wrapText="1"/>
      <protection locked="0"/>
    </xf>
    <xf numFmtId="0" fontId="5" fillId="0" borderId="5" xfId="0" applyFont="1" applyBorder="1" applyAlignment="1">
      <alignment horizontal="center" vertical="center" wrapText="1"/>
    </xf>
    <xf numFmtId="0" fontId="4" fillId="0" borderId="0" xfId="0" applyFont="1" applyAlignment="1" applyProtection="1">
      <alignment horizontal="center"/>
      <protection locked="0"/>
    </xf>
    <xf numFmtId="0" fontId="6" fillId="0" borderId="2" xfId="0" applyFont="1" applyBorder="1" applyAlignment="1">
      <alignment vertical="center" wrapText="1"/>
    </xf>
    <xf numFmtId="0" fontId="7" fillId="2" borderId="0" xfId="0" applyFont="1" applyFill="1"/>
    <xf numFmtId="0" fontId="4" fillId="0" borderId="0" xfId="0" applyFont="1" applyProtection="1">
      <protection locked="0"/>
    </xf>
    <xf numFmtId="0" fontId="0" fillId="0" borderId="6" xfId="0" applyBorder="1" applyAlignment="1">
      <alignment horizontal="center"/>
    </xf>
    <xf numFmtId="0" fontId="0" fillId="0" borderId="0" xfId="0" applyAlignment="1">
      <alignment horizontal="center"/>
    </xf>
    <xf numFmtId="0" fontId="0" fillId="0" borderId="7" xfId="0" applyBorder="1" applyAlignment="1">
      <alignment horizontal="center"/>
    </xf>
    <xf numFmtId="0" fontId="2" fillId="0" borderId="6" xfId="0"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vertical="center" wrapText="1"/>
    </xf>
    <xf numFmtId="0" fontId="2" fillId="0" borderId="7" xfId="0" applyFont="1" applyBorder="1" applyAlignment="1">
      <alignment vertical="center" wrapText="1"/>
    </xf>
    <xf numFmtId="0" fontId="6" fillId="0" borderId="0" xfId="0" applyFont="1" applyAlignment="1">
      <alignment vertical="center" wrapTex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9" fillId="3" borderId="14" xfId="0" applyFont="1" applyFill="1" applyBorder="1" applyAlignment="1">
      <alignment vertical="center"/>
    </xf>
    <xf numFmtId="0" fontId="9" fillId="3" borderId="15" xfId="0" applyFont="1" applyFill="1" applyBorder="1" applyAlignment="1">
      <alignment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10" fillId="3" borderId="15" xfId="0" applyFont="1" applyFill="1" applyBorder="1" applyAlignment="1" applyProtection="1">
      <alignment wrapText="1"/>
      <protection locked="0"/>
    </xf>
    <xf numFmtId="0" fontId="10" fillId="3" borderId="15" xfId="0" applyFont="1" applyFill="1" applyBorder="1" applyProtection="1">
      <protection locked="0"/>
    </xf>
    <xf numFmtId="165" fontId="11" fillId="0" borderId="15" xfId="3" applyNumberFormat="1" applyFont="1" applyBorder="1" applyAlignment="1">
      <alignment horizontal="center" vertical="center"/>
    </xf>
    <xf numFmtId="0" fontId="2" fillId="3" borderId="15" xfId="0" applyFont="1" applyFill="1" applyBorder="1" applyAlignment="1">
      <alignment horizontal="right" vertical="center"/>
    </xf>
    <xf numFmtId="166" fontId="2" fillId="3" borderId="16" xfId="0" applyNumberFormat="1" applyFont="1" applyFill="1" applyBorder="1" applyAlignment="1">
      <alignment vertical="center"/>
    </xf>
    <xf numFmtId="0" fontId="12" fillId="3" borderId="0" xfId="0" applyFont="1" applyFill="1" applyProtection="1">
      <protection locked="0"/>
    </xf>
    <xf numFmtId="0" fontId="15" fillId="3" borderId="0" xfId="0" applyFont="1" applyFill="1" applyProtection="1">
      <protection locked="0"/>
    </xf>
    <xf numFmtId="0" fontId="15" fillId="0" borderId="0" xfId="0" applyFont="1" applyProtection="1">
      <protection locked="0"/>
    </xf>
    <xf numFmtId="0" fontId="16" fillId="5" borderId="29" xfId="0" applyFont="1" applyFill="1" applyBorder="1" applyAlignment="1" applyProtection="1">
      <alignment horizontal="center" vertical="center"/>
      <protection locked="0"/>
    </xf>
    <xf numFmtId="0" fontId="15" fillId="5" borderId="29" xfId="0" applyFont="1" applyFill="1" applyBorder="1" applyAlignment="1" applyProtection="1">
      <alignment horizontal="center" vertical="center"/>
      <protection locked="0"/>
    </xf>
    <xf numFmtId="0" fontId="15" fillId="5" borderId="32" xfId="0" applyFont="1" applyFill="1" applyBorder="1" applyAlignment="1" applyProtection="1">
      <alignment horizontal="left" vertical="center" wrapText="1"/>
      <protection locked="0"/>
    </xf>
    <xf numFmtId="0" fontId="15" fillId="5" borderId="33" xfId="0" applyFont="1" applyFill="1" applyBorder="1" applyAlignment="1" applyProtection="1">
      <alignment horizontal="left" vertical="center" wrapText="1"/>
      <protection locked="0"/>
    </xf>
    <xf numFmtId="0" fontId="15" fillId="5" borderId="34"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center" vertical="center" wrapText="1"/>
      <protection locked="0"/>
    </xf>
    <xf numFmtId="0" fontId="15" fillId="5" borderId="29" xfId="0" applyFont="1" applyFill="1" applyBorder="1" applyAlignment="1" applyProtection="1">
      <alignment horizontal="center" vertical="center" wrapText="1"/>
      <protection locked="0"/>
    </xf>
    <xf numFmtId="9" fontId="15" fillId="5" borderId="35" xfId="0" applyNumberFormat="1" applyFont="1" applyFill="1" applyBorder="1" applyAlignment="1" applyProtection="1">
      <alignment horizontal="center" vertical="center" wrapText="1"/>
      <protection locked="0"/>
    </xf>
    <xf numFmtId="9" fontId="15" fillId="5" borderId="35" xfId="2" applyFont="1" applyFill="1" applyBorder="1" applyAlignment="1" applyProtection="1">
      <alignment horizontal="center" vertical="center"/>
      <protection locked="0"/>
    </xf>
    <xf numFmtId="9" fontId="17" fillId="5" borderId="35" xfId="0" applyNumberFormat="1" applyFont="1" applyFill="1" applyBorder="1" applyAlignment="1" applyProtection="1">
      <alignment horizontal="center" vertical="center"/>
      <protection locked="0"/>
    </xf>
    <xf numFmtId="9" fontId="3" fillId="5" borderId="35" xfId="0" applyNumberFormat="1" applyFont="1" applyFill="1" applyBorder="1" applyAlignment="1" applyProtection="1">
      <alignment horizontal="center" vertical="center"/>
      <protection locked="0"/>
    </xf>
    <xf numFmtId="0" fontId="15" fillId="5" borderId="35" xfId="0" applyFont="1" applyFill="1" applyBorder="1" applyAlignment="1" applyProtection="1">
      <alignment horizontal="center" vertical="center" wrapText="1"/>
      <protection locked="0"/>
    </xf>
    <xf numFmtId="168" fontId="3" fillId="5" borderId="35" xfId="1" applyNumberFormat="1" applyFont="1" applyFill="1" applyBorder="1" applyAlignment="1" applyProtection="1">
      <alignment horizontal="right" vertical="center"/>
      <protection locked="0"/>
    </xf>
    <xf numFmtId="0" fontId="18" fillId="4" borderId="29" xfId="0" applyFont="1" applyFill="1" applyBorder="1" applyAlignment="1" applyProtection="1">
      <alignment vertical="center"/>
      <protection locked="0"/>
    </xf>
    <xf numFmtId="0" fontId="15" fillId="4" borderId="29" xfId="0" applyFont="1" applyFill="1" applyBorder="1" applyAlignment="1" applyProtection="1">
      <alignment horizontal="center" vertical="center"/>
      <protection locked="0"/>
    </xf>
    <xf numFmtId="0" fontId="15" fillId="4" borderId="32" xfId="0" applyFont="1" applyFill="1" applyBorder="1" applyAlignment="1" applyProtection="1">
      <alignment horizontal="left" vertical="center" wrapText="1"/>
      <protection locked="0"/>
    </xf>
    <xf numFmtId="0" fontId="15" fillId="4" borderId="33" xfId="0" applyFont="1" applyFill="1" applyBorder="1" applyAlignment="1" applyProtection="1">
      <alignment horizontal="left" vertical="center" wrapText="1"/>
      <protection locked="0"/>
    </xf>
    <xf numFmtId="0" fontId="15" fillId="4" borderId="34" xfId="0" applyFont="1" applyFill="1" applyBorder="1" applyAlignment="1" applyProtection="1">
      <alignment vertical="center" wrapText="1"/>
      <protection locked="0"/>
    </xf>
    <xf numFmtId="0" fontId="15" fillId="4" borderId="29" xfId="0" applyFont="1" applyFill="1" applyBorder="1" applyAlignment="1" applyProtection="1">
      <alignment horizontal="center" vertical="center" wrapText="1"/>
      <protection locked="0"/>
    </xf>
    <xf numFmtId="9" fontId="15" fillId="4" borderId="29" xfId="2" applyFont="1" applyFill="1" applyBorder="1" applyAlignment="1" applyProtection="1">
      <alignment horizontal="center" vertical="center"/>
      <protection locked="0"/>
    </xf>
    <xf numFmtId="9" fontId="17" fillId="4" borderId="29" xfId="0" applyNumberFormat="1" applyFont="1" applyFill="1" applyBorder="1" applyAlignment="1" applyProtection="1">
      <alignment horizontal="center" vertical="center"/>
      <protection locked="0"/>
    </xf>
    <xf numFmtId="9" fontId="15" fillId="4" borderId="29" xfId="0" applyNumberFormat="1" applyFont="1" applyFill="1" applyBorder="1" applyAlignment="1" applyProtection="1">
      <alignment horizontal="center" vertical="center"/>
      <protection locked="0"/>
    </xf>
    <xf numFmtId="168" fontId="3" fillId="4" borderId="29" xfId="1" applyNumberFormat="1" applyFont="1" applyFill="1" applyBorder="1" applyAlignment="1" applyProtection="1">
      <alignment horizontal="right" vertical="center"/>
      <protection locked="0"/>
    </xf>
    <xf numFmtId="168" fontId="15" fillId="3" borderId="0" xfId="0" applyNumberFormat="1" applyFont="1" applyFill="1" applyProtection="1">
      <protection locked="0"/>
    </xf>
    <xf numFmtId="0" fontId="19" fillId="3" borderId="29" xfId="0" applyFont="1" applyFill="1" applyBorder="1" applyAlignment="1" applyProtection="1">
      <alignment horizontal="center" vertical="center"/>
      <protection locked="0"/>
    </xf>
    <xf numFmtId="0" fontId="5" fillId="0" borderId="29" xfId="0" applyFont="1" applyBorder="1" applyAlignment="1" applyProtection="1">
      <alignment horizontal="center" vertical="center"/>
      <protection locked="0"/>
    </xf>
    <xf numFmtId="0" fontId="5" fillId="0" borderId="29" xfId="0" applyFont="1" applyBorder="1" applyAlignment="1" applyProtection="1">
      <alignment vertical="center"/>
      <protection locked="0"/>
    </xf>
    <xf numFmtId="0" fontId="5" fillId="0" borderId="29" xfId="0" applyFont="1" applyBorder="1" applyProtection="1">
      <protection locked="0"/>
    </xf>
    <xf numFmtId="0" fontId="5" fillId="0" borderId="29" xfId="0" applyFont="1" applyBorder="1" applyAlignment="1" applyProtection="1">
      <alignment horizontal="center" vertical="center" wrapText="1"/>
      <protection locked="0"/>
    </xf>
    <xf numFmtId="0" fontId="5" fillId="3" borderId="29" xfId="0" applyFont="1" applyFill="1" applyBorder="1" applyAlignment="1" applyProtection="1">
      <alignment horizontal="center" vertical="center" wrapText="1"/>
      <protection locked="0"/>
    </xf>
    <xf numFmtId="0" fontId="19" fillId="6" borderId="29" xfId="0" applyFont="1" applyFill="1" applyBorder="1" applyAlignment="1" applyProtection="1">
      <alignment horizontal="center" vertical="center" wrapText="1"/>
      <protection locked="0"/>
    </xf>
    <xf numFmtId="9" fontId="19" fillId="0" borderId="29" xfId="0" applyNumberFormat="1" applyFont="1" applyBorder="1" applyAlignment="1" applyProtection="1">
      <alignment horizontal="center" vertical="center" wrapText="1"/>
      <protection locked="0"/>
    </xf>
    <xf numFmtId="0" fontId="19" fillId="0" borderId="29" xfId="0" applyFont="1" applyBorder="1" applyAlignment="1" applyProtection="1">
      <alignment horizontal="center" vertical="center"/>
      <protection locked="0"/>
    </xf>
    <xf numFmtId="9" fontId="5" fillId="0" borderId="29" xfId="0" applyNumberFormat="1" applyFont="1" applyBorder="1" applyAlignment="1" applyProtection="1">
      <alignment horizontal="center" vertical="center"/>
      <protection locked="0"/>
    </xf>
    <xf numFmtId="0" fontId="19" fillId="0" borderId="29" xfId="0" applyFont="1" applyBorder="1" applyProtection="1">
      <protection locked="0"/>
    </xf>
    <xf numFmtId="168" fontId="5" fillId="0" borderId="29" xfId="5" applyNumberFormat="1" applyFont="1" applyFill="1" applyBorder="1" applyAlignment="1" applyProtection="1">
      <alignment horizontal="right" vertical="center"/>
      <protection locked="0"/>
    </xf>
    <xf numFmtId="0" fontId="3" fillId="0" borderId="0" xfId="0" applyFont="1" applyProtection="1">
      <protection locked="0"/>
    </xf>
    <xf numFmtId="168" fontId="5" fillId="3" borderId="29" xfId="5" applyNumberFormat="1" applyFont="1" applyFill="1" applyBorder="1" applyAlignment="1" applyProtection="1">
      <alignment horizontal="right" vertical="center"/>
      <protection locked="0"/>
    </xf>
    <xf numFmtId="0" fontId="5" fillId="5" borderId="29" xfId="0" applyFont="1" applyFill="1" applyBorder="1" applyAlignment="1" applyProtection="1">
      <alignment horizontal="right" vertical="center"/>
      <protection locked="0"/>
    </xf>
    <xf numFmtId="0" fontId="19" fillId="4" borderId="29" xfId="0" applyFont="1" applyFill="1" applyBorder="1" applyAlignment="1" applyProtection="1">
      <alignment horizontal="center" vertical="center"/>
      <protection locked="0"/>
    </xf>
    <xf numFmtId="9" fontId="3" fillId="4" borderId="29" xfId="0" applyNumberFormat="1" applyFont="1" applyFill="1" applyBorder="1" applyAlignment="1" applyProtection="1">
      <alignment horizontal="center" vertical="center"/>
      <protection locked="0"/>
    </xf>
    <xf numFmtId="0" fontId="5" fillId="3" borderId="32" xfId="0" applyFont="1" applyFill="1" applyBorder="1" applyAlignment="1" applyProtection="1">
      <alignment horizontal="left" vertical="center" wrapText="1"/>
      <protection locked="0"/>
    </xf>
    <xf numFmtId="0" fontId="5" fillId="3" borderId="29" xfId="0" applyFont="1" applyFill="1" applyBorder="1" applyAlignment="1" applyProtection="1">
      <alignment horizontal="center" vertical="center"/>
      <protection locked="0"/>
    </xf>
    <xf numFmtId="168" fontId="5" fillId="0" borderId="29" xfId="1" applyNumberFormat="1" applyFont="1" applyFill="1" applyBorder="1" applyAlignment="1" applyProtection="1">
      <alignment horizontal="right" vertical="center"/>
      <protection locked="0"/>
    </xf>
    <xf numFmtId="0" fontId="5" fillId="0" borderId="32" xfId="0" applyFont="1" applyBorder="1" applyAlignment="1" applyProtection="1">
      <alignment horizontal="left" vertical="center" wrapText="1"/>
      <protection locked="0"/>
    </xf>
    <xf numFmtId="0" fontId="15" fillId="0" borderId="0" xfId="0" applyFont="1" applyAlignment="1" applyProtection="1">
      <alignment wrapText="1"/>
      <protection locked="0"/>
    </xf>
    <xf numFmtId="0" fontId="15" fillId="0" borderId="0" xfId="0" applyFont="1" applyAlignment="1" applyProtection="1">
      <alignment horizontal="center"/>
      <protection locked="0"/>
    </xf>
    <xf numFmtId="0" fontId="15" fillId="0" borderId="0" xfId="0" applyFont="1" applyAlignment="1" applyProtection="1">
      <alignment horizontal="center" wrapText="1"/>
      <protection locked="0"/>
    </xf>
    <xf numFmtId="0" fontId="20" fillId="0" borderId="0" xfId="0" applyFont="1" applyProtection="1">
      <protection locked="0"/>
    </xf>
    <xf numFmtId="0" fontId="15" fillId="0" borderId="0" xfId="0" applyFont="1" applyAlignment="1" applyProtection="1">
      <alignment horizontal="center"/>
      <protection locked="0"/>
    </xf>
    <xf numFmtId="0" fontId="15" fillId="0" borderId="36" xfId="0" applyFont="1" applyBorder="1" applyAlignment="1" applyProtection="1">
      <alignment horizontal="center"/>
      <protection locked="0"/>
    </xf>
    <xf numFmtId="0" fontId="15" fillId="0" borderId="36" xfId="0" applyFont="1" applyBorder="1" applyProtection="1">
      <protection locked="0"/>
    </xf>
    <xf numFmtId="0" fontId="15" fillId="0" borderId="36" xfId="0" applyFont="1" applyBorder="1" applyAlignment="1" applyProtection="1">
      <alignment horizontal="center"/>
      <protection locked="0"/>
    </xf>
    <xf numFmtId="0" fontId="15" fillId="0" borderId="37" xfId="0" applyFont="1" applyBorder="1" applyAlignment="1" applyProtection="1">
      <alignment horizontal="center" vertical="center"/>
      <protection locked="0"/>
    </xf>
    <xf numFmtId="0" fontId="15" fillId="0" borderId="0" xfId="0" applyFont="1" applyAlignment="1" applyProtection="1">
      <alignment vertical="center"/>
      <protection locked="0"/>
    </xf>
    <xf numFmtId="0" fontId="17" fillId="0" borderId="37" xfId="0" applyFont="1" applyBorder="1" applyAlignment="1">
      <alignment horizontal="center" vertical="center" wrapText="1"/>
    </xf>
    <xf numFmtId="0" fontId="4" fillId="0" borderId="0" xfId="0" applyFont="1" applyAlignment="1" applyProtection="1">
      <alignment horizontal="center" vertical="center"/>
      <protection locked="0"/>
    </xf>
    <xf numFmtId="0" fontId="21" fillId="0" borderId="0" xfId="0" applyFont="1" applyAlignment="1">
      <alignment horizontal="center" vertical="top" wrapText="1"/>
    </xf>
    <xf numFmtId="0" fontId="21" fillId="0" borderId="0" xfId="0" applyFont="1" applyAlignment="1">
      <alignment vertical="top" wrapText="1"/>
    </xf>
    <xf numFmtId="0" fontId="4" fillId="0" borderId="0" xfId="0" applyFont="1" applyAlignment="1" applyProtection="1">
      <alignment horizontal="center" wrapText="1"/>
      <protection locked="0"/>
    </xf>
    <xf numFmtId="0" fontId="21" fillId="0" borderId="0" xfId="0" applyFont="1" applyAlignment="1">
      <alignment horizontal="center" vertical="center" wrapText="1"/>
    </xf>
    <xf numFmtId="0" fontId="22" fillId="0" borderId="0" xfId="0" applyFont="1" applyAlignment="1" applyProtection="1">
      <alignment horizontal="center" vertical="center"/>
      <protection locked="0"/>
    </xf>
    <xf numFmtId="167" fontId="4" fillId="0" borderId="0" xfId="0" applyNumberFormat="1" applyFont="1" applyProtection="1">
      <protection locked="0"/>
    </xf>
    <xf numFmtId="0" fontId="4" fillId="0" borderId="0" xfId="0" applyFont="1" applyAlignment="1" applyProtection="1">
      <alignment horizontal="center" vertical="top"/>
      <protection locked="0"/>
    </xf>
    <xf numFmtId="0" fontId="19" fillId="0" borderId="0" xfId="0" applyFont="1" applyAlignment="1" applyProtection="1">
      <alignment horizontal="center" vertical="center"/>
      <protection locked="0"/>
    </xf>
    <xf numFmtId="0" fontId="4" fillId="0" borderId="0" xfId="0" applyFont="1" applyAlignment="1" applyProtection="1">
      <alignment horizontal="center" vertical="top" wrapText="1"/>
      <protection locked="0"/>
    </xf>
    <xf numFmtId="165" fontId="13" fillId="7" borderId="19" xfId="3" applyNumberFormat="1" applyFont="1" applyFill="1" applyBorder="1" applyAlignment="1">
      <alignment horizontal="center" vertical="center" wrapText="1"/>
    </xf>
    <xf numFmtId="165" fontId="13" fillId="7" borderId="20" xfId="3" applyNumberFormat="1" applyFont="1" applyFill="1" applyBorder="1" applyAlignment="1">
      <alignment horizontal="center" vertical="center" wrapText="1"/>
    </xf>
    <xf numFmtId="165" fontId="13" fillId="7" borderId="18" xfId="3" applyNumberFormat="1" applyFont="1" applyFill="1" applyBorder="1" applyAlignment="1">
      <alignment horizontal="center" vertical="center" wrapText="1"/>
    </xf>
    <xf numFmtId="165" fontId="13" fillId="7" borderId="17" xfId="3" applyNumberFormat="1" applyFont="1" applyFill="1" applyBorder="1" applyAlignment="1">
      <alignment horizontal="center" vertical="center" wrapText="1"/>
    </xf>
    <xf numFmtId="165" fontId="14" fillId="7" borderId="22" xfId="3" applyNumberFormat="1" applyFont="1" applyFill="1" applyBorder="1" applyAlignment="1">
      <alignment horizontal="center" vertical="center"/>
    </xf>
    <xf numFmtId="165" fontId="14" fillId="7" borderId="23" xfId="3" applyNumberFormat="1" applyFont="1" applyFill="1" applyBorder="1" applyAlignment="1">
      <alignment horizontal="center" vertical="center"/>
    </xf>
    <xf numFmtId="165" fontId="14" fillId="7" borderId="24" xfId="3" applyNumberFormat="1" applyFont="1" applyFill="1" applyBorder="1" applyAlignment="1">
      <alignment horizontal="center" vertical="center"/>
    </xf>
    <xf numFmtId="165" fontId="14" fillId="7" borderId="25" xfId="3" applyNumberFormat="1" applyFont="1" applyFill="1" applyBorder="1" applyAlignment="1">
      <alignment horizontal="center" vertical="center" wrapText="1"/>
    </xf>
    <xf numFmtId="165" fontId="14" fillId="7" borderId="26" xfId="3" applyNumberFormat="1" applyFont="1" applyFill="1" applyBorder="1" applyAlignment="1">
      <alignment horizontal="center" vertical="center" wrapText="1"/>
    </xf>
    <xf numFmtId="165" fontId="14" fillId="7" borderId="27" xfId="3" applyNumberFormat="1" applyFont="1" applyFill="1" applyBorder="1" applyAlignment="1">
      <alignment horizontal="center" vertical="center" wrapText="1"/>
    </xf>
    <xf numFmtId="0" fontId="14" fillId="7" borderId="27" xfId="3" applyNumberFormat="1" applyFont="1" applyFill="1" applyBorder="1" applyAlignment="1">
      <alignment horizontal="center" vertical="center" wrapText="1"/>
    </xf>
    <xf numFmtId="0" fontId="14" fillId="7" borderId="28" xfId="4" applyFont="1" applyFill="1" applyBorder="1" applyAlignment="1">
      <alignment horizontal="center" vertical="center" wrapText="1"/>
    </xf>
    <xf numFmtId="165" fontId="14" fillId="7" borderId="28" xfId="3" applyNumberFormat="1" applyFont="1" applyFill="1" applyBorder="1" applyAlignment="1">
      <alignment horizontal="center" vertical="center" wrapText="1"/>
    </xf>
    <xf numFmtId="167" fontId="14" fillId="7" borderId="28" xfId="3" applyNumberFormat="1" applyFont="1" applyFill="1" applyBorder="1" applyAlignment="1">
      <alignment horizontal="center" vertical="center"/>
    </xf>
    <xf numFmtId="165" fontId="14" fillId="7" borderId="29" xfId="3" applyNumberFormat="1" applyFont="1" applyFill="1" applyBorder="1" applyAlignment="1">
      <alignment horizontal="center" vertical="center" textRotation="90"/>
    </xf>
    <xf numFmtId="165" fontId="14" fillId="7" borderId="29" xfId="3" applyNumberFormat="1" applyFont="1" applyFill="1" applyBorder="1" applyAlignment="1">
      <alignment horizontal="center" vertical="center" wrapText="1"/>
    </xf>
    <xf numFmtId="165" fontId="14" fillId="7" borderId="29" xfId="3" applyNumberFormat="1" applyFont="1" applyFill="1" applyBorder="1" applyAlignment="1">
      <alignment horizontal="center" vertical="center"/>
    </xf>
    <xf numFmtId="165" fontId="14" fillId="7" borderId="30" xfId="3" applyNumberFormat="1" applyFont="1" applyFill="1" applyBorder="1" applyAlignment="1">
      <alignment horizontal="center" vertical="center" wrapText="1"/>
    </xf>
    <xf numFmtId="165" fontId="14" fillId="7" borderId="31" xfId="3" applyNumberFormat="1" applyFont="1" applyFill="1" applyBorder="1" applyAlignment="1">
      <alignment horizontal="center" vertical="center" wrapText="1"/>
    </xf>
    <xf numFmtId="0" fontId="14" fillId="7" borderId="28" xfId="3" applyNumberFormat="1" applyFont="1" applyFill="1" applyBorder="1" applyAlignment="1">
      <alignment horizontal="center" vertical="center" wrapText="1"/>
    </xf>
    <xf numFmtId="0" fontId="14" fillId="7" borderId="31" xfId="0" applyFont="1" applyFill="1" applyBorder="1" applyAlignment="1">
      <alignment horizontal="center" vertical="center"/>
    </xf>
    <xf numFmtId="165" fontId="14" fillId="7" borderId="31" xfId="3" applyNumberFormat="1" applyFont="1" applyFill="1" applyBorder="1" applyAlignment="1">
      <alignment horizontal="center" vertical="center" wrapText="1"/>
    </xf>
    <xf numFmtId="167" fontId="14" fillId="7" borderId="31" xfId="3" applyNumberFormat="1" applyFont="1" applyFill="1" applyBorder="1" applyAlignment="1">
      <alignment horizontal="center" vertical="center"/>
    </xf>
    <xf numFmtId="0" fontId="13" fillId="7" borderId="17" xfId="0" applyFont="1" applyFill="1" applyBorder="1" applyAlignment="1">
      <alignment horizontal="center" vertical="center"/>
    </xf>
    <xf numFmtId="0" fontId="13" fillId="7" borderId="18" xfId="0" applyFont="1" applyFill="1" applyBorder="1" applyAlignment="1">
      <alignment horizontal="center" vertical="center"/>
    </xf>
    <xf numFmtId="0" fontId="13" fillId="7" borderId="19" xfId="0" applyFont="1" applyFill="1" applyBorder="1" applyAlignment="1">
      <alignment horizontal="center" vertical="center"/>
    </xf>
    <xf numFmtId="0" fontId="13" fillId="7" borderId="20" xfId="0" applyFont="1" applyFill="1" applyBorder="1" applyAlignment="1">
      <alignment horizontal="center" vertical="center"/>
    </xf>
    <xf numFmtId="0" fontId="13" fillId="7" borderId="21" xfId="0" applyFont="1" applyFill="1" applyBorder="1" applyAlignment="1">
      <alignment horizontal="center" vertical="center"/>
    </xf>
    <xf numFmtId="0" fontId="13" fillId="7" borderId="17" xfId="0" applyFont="1" applyFill="1" applyBorder="1" applyAlignment="1">
      <alignment horizontal="center" vertical="center" wrapText="1"/>
    </xf>
    <xf numFmtId="0" fontId="13" fillId="7" borderId="20" xfId="0" applyFont="1" applyFill="1" applyBorder="1" applyAlignment="1">
      <alignment horizontal="center" vertical="center" wrapText="1"/>
    </xf>
    <xf numFmtId="0" fontId="13" fillId="7" borderId="21" xfId="0" applyFont="1" applyFill="1" applyBorder="1" applyAlignment="1">
      <alignment horizontal="center" vertical="center" wrapText="1"/>
    </xf>
    <xf numFmtId="0" fontId="13" fillId="7" borderId="17" xfId="0" applyFont="1" applyFill="1" applyBorder="1" applyAlignment="1">
      <alignment horizontal="left" vertical="center" wrapText="1"/>
    </xf>
    <xf numFmtId="0" fontId="13" fillId="7" borderId="20" xfId="0" applyFont="1" applyFill="1" applyBorder="1" applyAlignment="1">
      <alignment horizontal="left" vertical="center" wrapText="1"/>
    </xf>
    <xf numFmtId="0" fontId="13" fillId="7" borderId="18" xfId="0" applyFont="1" applyFill="1" applyBorder="1" applyAlignment="1">
      <alignment horizontal="left" vertical="center" wrapText="1"/>
    </xf>
    <xf numFmtId="0" fontId="21" fillId="0" borderId="29" xfId="0" applyFont="1" applyBorder="1" applyAlignment="1" applyProtection="1">
      <alignment horizontal="center" vertical="center"/>
      <protection locked="0"/>
    </xf>
    <xf numFmtId="0" fontId="15" fillId="4" borderId="34" xfId="0" applyFont="1" applyFill="1" applyBorder="1" applyAlignment="1" applyProtection="1">
      <alignment horizontal="center" vertical="center" wrapText="1"/>
      <protection locked="0"/>
    </xf>
    <xf numFmtId="0" fontId="15" fillId="0" borderId="0" xfId="0" applyFont="1" applyAlignment="1" applyProtection="1">
      <alignment horizontal="right"/>
      <protection locked="0"/>
    </xf>
    <xf numFmtId="0" fontId="24" fillId="0" borderId="0" xfId="0" applyFont="1" applyProtection="1">
      <protection locked="0"/>
    </xf>
    <xf numFmtId="0" fontId="17" fillId="0" borderId="0" xfId="0" applyFont="1" applyAlignment="1" applyProtection="1">
      <alignment vertical="center"/>
      <protection locked="0"/>
    </xf>
    <xf numFmtId="0" fontId="17" fillId="0" borderId="0" xfId="0" applyFont="1" applyAlignment="1" applyProtection="1">
      <alignment horizontal="center" vertical="center"/>
      <protection locked="0"/>
    </xf>
    <xf numFmtId="0" fontId="21" fillId="0" borderId="0" xfId="0" applyFont="1" applyAlignment="1">
      <alignment horizontal="center" vertical="top" wrapText="1"/>
    </xf>
    <xf numFmtId="165" fontId="13" fillId="7" borderId="18" xfId="3" applyNumberFormat="1" applyFont="1" applyFill="1" applyBorder="1" applyAlignment="1">
      <alignment horizontal="center" vertical="center" wrapText="1"/>
    </xf>
    <xf numFmtId="14" fontId="13" fillId="7" borderId="19" xfId="0" applyNumberFormat="1" applyFont="1" applyFill="1" applyBorder="1" applyAlignment="1">
      <alignment horizontal="center" vertical="center"/>
    </xf>
    <xf numFmtId="0" fontId="15" fillId="0" borderId="0" xfId="0" applyFont="1" applyAlignment="1" applyProtection="1">
      <alignment horizontal="right"/>
      <protection locked="0"/>
    </xf>
    <xf numFmtId="0" fontId="5" fillId="0" borderId="5" xfId="0" applyFont="1" applyBorder="1" applyAlignment="1">
      <alignment vertical="center" wrapText="1"/>
    </xf>
    <xf numFmtId="0" fontId="5" fillId="0" borderId="4" xfId="0" applyFont="1" applyBorder="1" applyAlignment="1">
      <alignment vertical="center" wrapText="1"/>
    </xf>
    <xf numFmtId="0" fontId="3" fillId="0" borderId="0" xfId="0" applyFont="1" applyAlignment="1">
      <alignment vertical="center" wrapText="1"/>
    </xf>
    <xf numFmtId="0" fontId="8" fillId="3" borderId="14" xfId="0" applyFont="1" applyFill="1" applyBorder="1" applyAlignment="1">
      <alignment vertical="center"/>
    </xf>
    <xf numFmtId="0" fontId="8" fillId="3" borderId="15" xfId="0" applyFont="1" applyFill="1" applyBorder="1" applyAlignment="1">
      <alignment vertical="center"/>
    </xf>
    <xf numFmtId="0" fontId="8" fillId="3" borderId="15" xfId="0" applyFont="1" applyFill="1" applyBorder="1" applyAlignment="1">
      <alignment horizontal="center" vertical="center"/>
    </xf>
    <xf numFmtId="0" fontId="8" fillId="3" borderId="16" xfId="0" applyFont="1" applyFill="1" applyBorder="1" applyAlignment="1">
      <alignment horizontal="center" vertical="center"/>
    </xf>
    <xf numFmtId="0" fontId="25" fillId="3" borderId="15" xfId="0" applyFont="1" applyFill="1" applyBorder="1" applyAlignment="1" applyProtection="1">
      <alignment wrapText="1"/>
      <protection locked="0"/>
    </xf>
    <xf numFmtId="0" fontId="25" fillId="3" borderId="15" xfId="0" applyFont="1" applyFill="1" applyBorder="1" applyProtection="1">
      <protection locked="0"/>
    </xf>
    <xf numFmtId="165" fontId="14" fillId="0" borderId="15" xfId="3" applyNumberFormat="1" applyFont="1" applyBorder="1" applyAlignment="1">
      <alignment horizontal="center" vertical="center"/>
    </xf>
    <xf numFmtId="0" fontId="8" fillId="3" borderId="15" xfId="0" applyFont="1" applyFill="1" applyBorder="1" applyAlignment="1">
      <alignment horizontal="right" vertical="center"/>
    </xf>
    <xf numFmtId="166" fontId="8" fillId="3" borderId="16" xfId="0" applyNumberFormat="1" applyFont="1" applyFill="1" applyBorder="1" applyAlignment="1">
      <alignment vertical="center"/>
    </xf>
    <xf numFmtId="0" fontId="26" fillId="5" borderId="29" xfId="0" applyFont="1" applyFill="1" applyBorder="1" applyAlignment="1" applyProtection="1">
      <alignment horizontal="center" vertical="center"/>
      <protection locked="0"/>
    </xf>
    <xf numFmtId="0" fontId="25" fillId="5" borderId="29" xfId="0" applyFont="1" applyFill="1" applyBorder="1" applyAlignment="1" applyProtection="1">
      <alignment horizontal="center" vertical="center"/>
      <protection locked="0"/>
    </xf>
    <xf numFmtId="0" fontId="25" fillId="5" borderId="32" xfId="0" applyFont="1" applyFill="1" applyBorder="1" applyAlignment="1" applyProtection="1">
      <alignment horizontal="left" vertical="center" wrapText="1"/>
      <protection locked="0"/>
    </xf>
    <xf numFmtId="0" fontId="25" fillId="5" borderId="33" xfId="0" applyFont="1" applyFill="1" applyBorder="1" applyAlignment="1" applyProtection="1">
      <alignment horizontal="left" vertical="center" wrapText="1"/>
      <protection locked="0"/>
    </xf>
    <xf numFmtId="0" fontId="25" fillId="5" borderId="34"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center" vertical="center" wrapText="1"/>
      <protection locked="0"/>
    </xf>
    <xf numFmtId="0" fontId="25" fillId="5" borderId="29" xfId="0" applyFont="1" applyFill="1" applyBorder="1" applyAlignment="1" applyProtection="1">
      <alignment horizontal="center" vertical="center" wrapText="1"/>
      <protection locked="0"/>
    </xf>
    <xf numFmtId="9" fontId="25" fillId="5" borderId="35" xfId="0" applyNumberFormat="1" applyFont="1" applyFill="1" applyBorder="1" applyAlignment="1" applyProtection="1">
      <alignment horizontal="center" vertical="center" wrapText="1"/>
      <protection locked="0"/>
    </xf>
    <xf numFmtId="9" fontId="25" fillId="5" borderId="35" xfId="2" applyFont="1" applyFill="1" applyBorder="1" applyAlignment="1" applyProtection="1">
      <alignment horizontal="center" vertical="center"/>
      <protection locked="0"/>
    </xf>
    <xf numFmtId="9" fontId="27" fillId="5" borderId="35" xfId="0" applyNumberFormat="1" applyFont="1" applyFill="1" applyBorder="1" applyAlignment="1" applyProtection="1">
      <alignment horizontal="center" vertical="center"/>
      <protection locked="0"/>
    </xf>
    <xf numFmtId="9" fontId="8" fillId="5" borderId="35" xfId="0" applyNumberFormat="1" applyFont="1" applyFill="1" applyBorder="1" applyAlignment="1" applyProtection="1">
      <alignment horizontal="center" vertical="center"/>
      <protection locked="0"/>
    </xf>
    <xf numFmtId="0" fontId="25" fillId="5" borderId="35" xfId="0" applyFont="1" applyFill="1" applyBorder="1" applyAlignment="1" applyProtection="1">
      <alignment horizontal="center" vertical="center" wrapText="1"/>
      <protection locked="0"/>
    </xf>
    <xf numFmtId="168" fontId="8" fillId="5" borderId="35" xfId="1" applyNumberFormat="1" applyFont="1" applyFill="1" applyBorder="1" applyAlignment="1" applyProtection="1">
      <alignment horizontal="right" vertical="center"/>
      <protection locked="0"/>
    </xf>
    <xf numFmtId="0" fontId="28" fillId="4" borderId="29" xfId="0" applyFont="1" applyFill="1" applyBorder="1" applyAlignment="1" applyProtection="1">
      <alignment vertical="center"/>
      <protection locked="0"/>
    </xf>
    <xf numFmtId="0" fontId="25" fillId="4" borderId="29" xfId="0" applyFont="1" applyFill="1" applyBorder="1" applyAlignment="1" applyProtection="1">
      <alignment horizontal="center" vertical="center"/>
      <protection locked="0"/>
    </xf>
    <xf numFmtId="0" fontId="25" fillId="4" borderId="32" xfId="0" applyFont="1" applyFill="1" applyBorder="1" applyAlignment="1" applyProtection="1">
      <alignment horizontal="left" vertical="center" wrapText="1"/>
      <protection locked="0"/>
    </xf>
    <xf numFmtId="0" fontId="25" fillId="4" borderId="33" xfId="0" applyFont="1" applyFill="1" applyBorder="1" applyAlignment="1" applyProtection="1">
      <alignment horizontal="left" vertical="center" wrapText="1"/>
      <protection locked="0"/>
    </xf>
    <xf numFmtId="0" fontId="25" fillId="4" borderId="34" xfId="0" applyFont="1" applyFill="1" applyBorder="1" applyAlignment="1" applyProtection="1">
      <alignment vertical="center" wrapText="1"/>
      <protection locked="0"/>
    </xf>
    <xf numFmtId="0" fontId="25" fillId="4" borderId="29" xfId="0" applyFont="1" applyFill="1" applyBorder="1" applyAlignment="1" applyProtection="1">
      <alignment horizontal="center" vertical="center" wrapText="1"/>
      <protection locked="0"/>
    </xf>
    <xf numFmtId="9" fontId="25" fillId="4" borderId="29" xfId="2" applyFont="1" applyFill="1" applyBorder="1" applyAlignment="1" applyProtection="1">
      <alignment horizontal="center" vertical="center"/>
      <protection locked="0"/>
    </xf>
    <xf numFmtId="9" fontId="27" fillId="4" borderId="29" xfId="0" applyNumberFormat="1" applyFont="1" applyFill="1" applyBorder="1" applyAlignment="1" applyProtection="1">
      <alignment horizontal="center" vertical="center"/>
      <protection locked="0"/>
    </xf>
    <xf numFmtId="9" fontId="25" fillId="4" borderId="29" xfId="0" applyNumberFormat="1" applyFont="1" applyFill="1" applyBorder="1" applyAlignment="1" applyProtection="1">
      <alignment horizontal="center" vertical="center"/>
      <protection locked="0"/>
    </xf>
    <xf numFmtId="168" fontId="8" fillId="4" borderId="29" xfId="1" applyNumberFormat="1" applyFont="1" applyFill="1" applyBorder="1" applyAlignment="1" applyProtection="1">
      <alignment horizontal="right" vertical="center"/>
      <protection locked="0"/>
    </xf>
    <xf numFmtId="0" fontId="29" fillId="3" borderId="29" xfId="0" applyFont="1" applyFill="1" applyBorder="1" applyAlignment="1" applyProtection="1">
      <alignment horizontal="center" vertical="center"/>
      <protection locked="0"/>
    </xf>
    <xf numFmtId="0" fontId="30" fillId="0" borderId="29" xfId="0" applyFont="1" applyBorder="1" applyAlignment="1" applyProtection="1">
      <alignment horizontal="center" vertical="center"/>
      <protection locked="0"/>
    </xf>
    <xf numFmtId="0" fontId="30" fillId="0" borderId="29" xfId="0" applyFont="1" applyBorder="1" applyAlignment="1" applyProtection="1">
      <alignment vertical="center"/>
      <protection locked="0"/>
    </xf>
    <xf numFmtId="0" fontId="30" fillId="0" borderId="29" xfId="0" applyFont="1" applyBorder="1" applyProtection="1">
      <protection locked="0"/>
    </xf>
    <xf numFmtId="0" fontId="30" fillId="0" borderId="32" xfId="0" applyFont="1" applyBorder="1" applyAlignment="1" applyProtection="1">
      <alignment vertical="center" wrapText="1"/>
      <protection locked="0"/>
    </xf>
    <xf numFmtId="0" fontId="30" fillId="3" borderId="29" xfId="0" applyFont="1" applyFill="1" applyBorder="1" applyAlignment="1" applyProtection="1">
      <alignment horizontal="center" vertical="center" wrapText="1"/>
      <protection locked="0"/>
    </xf>
    <xf numFmtId="0" fontId="30" fillId="3" borderId="29" xfId="0" applyFont="1" applyFill="1" applyBorder="1" applyAlignment="1" applyProtection="1">
      <alignment horizontal="center" vertical="center"/>
      <protection locked="0"/>
    </xf>
    <xf numFmtId="0" fontId="29" fillId="6" borderId="29" xfId="0" applyFont="1" applyFill="1" applyBorder="1" applyAlignment="1" applyProtection="1">
      <alignment horizontal="center" vertical="center" wrapText="1"/>
      <protection locked="0"/>
    </xf>
    <xf numFmtId="9" fontId="29" fillId="0" borderId="29" xfId="0" applyNumberFormat="1" applyFont="1" applyBorder="1" applyAlignment="1" applyProtection="1">
      <alignment horizontal="center" vertical="center" wrapText="1"/>
      <protection locked="0"/>
    </xf>
    <xf numFmtId="0" fontId="29" fillId="0" borderId="29" xfId="0" applyFont="1" applyBorder="1" applyAlignment="1" applyProtection="1">
      <alignment horizontal="center" vertical="center"/>
      <protection locked="0"/>
    </xf>
    <xf numFmtId="9" fontId="30" fillId="0" borderId="29" xfId="0" applyNumberFormat="1" applyFont="1" applyBorder="1" applyAlignment="1" applyProtection="1">
      <alignment horizontal="center" vertical="center"/>
      <protection locked="0"/>
    </xf>
    <xf numFmtId="0" fontId="29" fillId="0" borderId="29" xfId="0" applyFont="1" applyBorder="1" applyProtection="1">
      <protection locked="0"/>
    </xf>
    <xf numFmtId="0" fontId="30" fillId="0" borderId="29" xfId="0" applyFont="1" applyBorder="1" applyAlignment="1" applyProtection="1">
      <alignment horizontal="center" vertical="center" wrapText="1"/>
      <protection locked="0"/>
    </xf>
    <xf numFmtId="168" fontId="30" fillId="3" borderId="29" xfId="5" applyNumberFormat="1" applyFont="1" applyFill="1" applyBorder="1" applyAlignment="1" applyProtection="1">
      <alignment horizontal="right" vertical="center"/>
      <protection locked="0"/>
    </xf>
    <xf numFmtId="0" fontId="30" fillId="3" borderId="32" xfId="0" applyFont="1" applyFill="1" applyBorder="1" applyAlignment="1" applyProtection="1">
      <alignment horizontal="left" vertical="center" wrapText="1"/>
      <protection locked="0"/>
    </xf>
    <xf numFmtId="9" fontId="30" fillId="0" borderId="35" xfId="0" applyNumberFormat="1" applyFont="1" applyBorder="1" applyAlignment="1" applyProtection="1">
      <alignment horizontal="center" vertical="center"/>
      <protection locked="0"/>
    </xf>
    <xf numFmtId="168" fontId="30" fillId="0" borderId="29" xfId="5" applyNumberFormat="1" applyFont="1" applyFill="1" applyBorder="1" applyAlignment="1" applyProtection="1">
      <alignment horizontal="right" vertical="center"/>
      <protection locked="0"/>
    </xf>
    <xf numFmtId="0" fontId="30" fillId="0" borderId="0" xfId="0" applyFont="1" applyAlignment="1" applyProtection="1">
      <alignment horizontal="center" vertical="center" wrapText="1"/>
      <protection locked="0"/>
    </xf>
    <xf numFmtId="0" fontId="29" fillId="4" borderId="29" xfId="0" applyFont="1" applyFill="1" applyBorder="1" applyAlignment="1" applyProtection="1">
      <alignment horizontal="center" vertical="center"/>
      <protection locked="0"/>
    </xf>
    <xf numFmtId="0" fontId="31" fillId="3" borderId="29" xfId="0" applyFont="1" applyFill="1" applyBorder="1" applyAlignment="1" applyProtection="1">
      <alignment horizontal="center" vertical="center"/>
      <protection locked="0"/>
    </xf>
    <xf numFmtId="0" fontId="31" fillId="0" borderId="29" xfId="0" applyFont="1" applyBorder="1" applyAlignment="1" applyProtection="1">
      <alignment horizontal="center" vertical="center"/>
      <protection locked="0"/>
    </xf>
    <xf numFmtId="0" fontId="31" fillId="0" borderId="29" xfId="0" applyFont="1" applyBorder="1" applyAlignment="1" applyProtection="1">
      <alignment vertical="center"/>
      <protection locked="0"/>
    </xf>
    <xf numFmtId="0" fontId="31" fillId="0" borderId="29" xfId="0" applyFont="1" applyBorder="1" applyProtection="1">
      <protection locked="0"/>
    </xf>
    <xf numFmtId="0" fontId="31" fillId="3" borderId="32" xfId="0" applyFont="1" applyFill="1" applyBorder="1" applyAlignment="1" applyProtection="1">
      <alignment horizontal="left" vertical="center" wrapText="1"/>
      <protection locked="0"/>
    </xf>
    <xf numFmtId="0" fontId="31" fillId="0" borderId="29" xfId="0" applyFont="1" applyBorder="1" applyAlignment="1" applyProtection="1">
      <alignment horizontal="center" vertical="center" wrapText="1"/>
      <protection locked="0"/>
    </xf>
    <xf numFmtId="0" fontId="31" fillId="3" borderId="29" xfId="0" applyFont="1" applyFill="1" applyBorder="1" applyAlignment="1" applyProtection="1">
      <alignment horizontal="center" vertical="center" wrapText="1"/>
      <protection locked="0"/>
    </xf>
    <xf numFmtId="0" fontId="31" fillId="6" borderId="29" xfId="0" applyFont="1" applyFill="1" applyBorder="1" applyAlignment="1" applyProtection="1">
      <alignment horizontal="center" vertical="center" wrapText="1"/>
      <protection locked="0"/>
    </xf>
    <xf numFmtId="9" fontId="31" fillId="0" borderId="29" xfId="0" applyNumberFormat="1" applyFont="1" applyBorder="1" applyAlignment="1" applyProtection="1">
      <alignment horizontal="center" vertical="center" wrapText="1"/>
      <protection locked="0"/>
    </xf>
    <xf numFmtId="9" fontId="31" fillId="0" borderId="35" xfId="0" applyNumberFormat="1" applyFont="1" applyBorder="1" applyAlignment="1" applyProtection="1">
      <alignment horizontal="center" vertical="center"/>
      <protection locked="0"/>
    </xf>
    <xf numFmtId="168" fontId="31" fillId="0" borderId="29" xfId="5" applyNumberFormat="1" applyFont="1" applyFill="1" applyBorder="1" applyAlignment="1" applyProtection="1">
      <alignment horizontal="right" vertical="center"/>
      <protection locked="0"/>
    </xf>
    <xf numFmtId="0" fontId="17" fillId="0" borderId="0" xfId="0" applyFont="1" applyProtection="1">
      <protection locked="0"/>
    </xf>
    <xf numFmtId="0" fontId="30" fillId="0" borderId="38" xfId="0" applyFont="1" applyBorder="1" applyAlignment="1">
      <alignment horizontal="center" vertical="center" wrapText="1"/>
    </xf>
    <xf numFmtId="0" fontId="30" fillId="3" borderId="29" xfId="0" applyFont="1" applyFill="1" applyBorder="1" applyAlignment="1" applyProtection="1">
      <alignment horizontal="left" vertical="center" wrapText="1"/>
      <protection locked="0"/>
    </xf>
    <xf numFmtId="0" fontId="30" fillId="3" borderId="38" xfId="0" applyFont="1" applyFill="1" applyBorder="1" applyAlignment="1">
      <alignment horizontal="left" vertical="center" wrapText="1"/>
    </xf>
    <xf numFmtId="0" fontId="30" fillId="3" borderId="38" xfId="0" applyFont="1" applyFill="1" applyBorder="1" applyAlignment="1">
      <alignment horizontal="center" vertical="center"/>
    </xf>
    <xf numFmtId="0" fontId="30" fillId="3" borderId="38" xfId="0" applyFont="1" applyFill="1" applyBorder="1" applyAlignment="1">
      <alignment horizontal="center" vertical="center" wrapText="1"/>
    </xf>
    <xf numFmtId="9" fontId="30" fillId="3" borderId="29" xfId="0" applyNumberFormat="1" applyFont="1" applyFill="1" applyBorder="1" applyAlignment="1" applyProtection="1">
      <alignment horizontal="center" vertical="center"/>
      <protection locked="0"/>
    </xf>
    <xf numFmtId="0" fontId="30" fillId="0" borderId="29" xfId="0" applyFont="1" applyBorder="1" applyAlignment="1" applyProtection="1">
      <alignment horizontal="left" vertical="center" wrapText="1"/>
      <protection locked="0"/>
    </xf>
    <xf numFmtId="0" fontId="30" fillId="0" borderId="32" xfId="0" applyFont="1" applyBorder="1" applyProtection="1">
      <protection locked="0"/>
    </xf>
    <xf numFmtId="9" fontId="8" fillId="4" borderId="29" xfId="0" applyNumberFormat="1" applyFont="1" applyFill="1" applyBorder="1" applyAlignment="1" applyProtection="1">
      <alignment horizontal="center" vertical="center"/>
      <protection locked="0"/>
    </xf>
    <xf numFmtId="168" fontId="30" fillId="0" borderId="29" xfId="1" applyNumberFormat="1" applyFont="1" applyFill="1" applyBorder="1" applyAlignment="1" applyProtection="1">
      <alignment horizontal="right" vertical="center"/>
      <protection locked="0"/>
    </xf>
    <xf numFmtId="0" fontId="31" fillId="0" borderId="0" xfId="0" applyFont="1" applyAlignment="1">
      <alignment wrapText="1"/>
    </xf>
    <xf numFmtId="0" fontId="17" fillId="0" borderId="37" xfId="0" applyFont="1" applyBorder="1" applyAlignment="1">
      <alignment horizontal="center" vertical="center" wrapText="1"/>
    </xf>
    <xf numFmtId="0" fontId="15" fillId="0" borderId="0" xfId="0" applyFont="1" applyAlignment="1" applyProtection="1">
      <alignment horizontal="center" vertical="center"/>
      <protection locked="0"/>
    </xf>
    <xf numFmtId="0" fontId="17" fillId="0" borderId="0" xfId="0" applyFont="1" applyAlignment="1">
      <alignment horizontal="center" vertical="center" wrapText="1"/>
    </xf>
    <xf numFmtId="0" fontId="21" fillId="0" borderId="0" xfId="0" applyFont="1" applyAlignment="1">
      <alignment horizontal="center" vertical="center" wrapText="1"/>
    </xf>
    <xf numFmtId="0" fontId="17" fillId="0" borderId="0" xfId="0" applyFont="1" applyAlignment="1">
      <alignment vertical="center" wrapText="1"/>
    </xf>
    <xf numFmtId="0" fontId="21" fillId="0" borderId="0" xfId="0" applyFont="1" applyAlignment="1">
      <alignment vertical="center" wrapText="1"/>
    </xf>
    <xf numFmtId="165" fontId="14" fillId="7" borderId="19" xfId="3" applyNumberFormat="1" applyFont="1" applyFill="1" applyBorder="1" applyAlignment="1">
      <alignment horizontal="center" vertical="center" wrapText="1"/>
    </xf>
    <xf numFmtId="165" fontId="14" fillId="7" borderId="20" xfId="3" applyNumberFormat="1" applyFont="1" applyFill="1" applyBorder="1" applyAlignment="1">
      <alignment horizontal="center" vertical="center" wrapText="1"/>
    </xf>
    <xf numFmtId="165" fontId="14" fillId="7" borderId="18" xfId="3" applyNumberFormat="1" applyFont="1" applyFill="1" applyBorder="1" applyAlignment="1">
      <alignment horizontal="center" vertical="center" wrapText="1"/>
    </xf>
    <xf numFmtId="165" fontId="14" fillId="7" borderId="17" xfId="3" applyNumberFormat="1" applyFont="1" applyFill="1" applyBorder="1" applyAlignment="1">
      <alignment horizontal="center" vertical="center" wrapText="1"/>
    </xf>
    <xf numFmtId="0" fontId="14" fillId="7" borderId="28" xfId="4" applyFont="1" applyFill="1" applyBorder="1" applyAlignment="1">
      <alignment horizontal="center" vertical="center"/>
    </xf>
    <xf numFmtId="0" fontId="14" fillId="7" borderId="17" xfId="0" applyFont="1" applyFill="1" applyBorder="1" applyAlignment="1">
      <alignment horizontal="center" vertical="center"/>
    </xf>
    <xf numFmtId="0" fontId="14" fillId="7" borderId="18" xfId="0" applyFont="1" applyFill="1" applyBorder="1" applyAlignment="1">
      <alignment horizontal="center" vertical="center"/>
    </xf>
    <xf numFmtId="14" fontId="14" fillId="7" borderId="19" xfId="0" applyNumberFormat="1" applyFont="1" applyFill="1" applyBorder="1" applyAlignment="1">
      <alignment horizontal="center" vertical="center"/>
    </xf>
    <xf numFmtId="0" fontId="14" fillId="7" borderId="20" xfId="0" applyFont="1" applyFill="1" applyBorder="1" applyAlignment="1">
      <alignment horizontal="center" vertical="center"/>
    </xf>
    <xf numFmtId="0" fontId="14" fillId="7" borderId="21" xfId="0" applyFont="1" applyFill="1" applyBorder="1" applyAlignment="1">
      <alignment horizontal="center" vertical="center"/>
    </xf>
    <xf numFmtId="0" fontId="14" fillId="7" borderId="17" xfId="0" applyFont="1" applyFill="1" applyBorder="1" applyAlignment="1">
      <alignment horizontal="center" vertical="center" wrapText="1"/>
    </xf>
    <xf numFmtId="0" fontId="14" fillId="7" borderId="20" xfId="0" applyFont="1" applyFill="1" applyBorder="1" applyAlignment="1">
      <alignment horizontal="center" vertical="center" wrapText="1"/>
    </xf>
    <xf numFmtId="0" fontId="14" fillId="7" borderId="21" xfId="0" applyFont="1" applyFill="1" applyBorder="1" applyAlignment="1">
      <alignment horizontal="center" vertical="center" wrapText="1"/>
    </xf>
    <xf numFmtId="0" fontId="14" fillId="7" borderId="17" xfId="0" applyFont="1" applyFill="1" applyBorder="1" applyAlignment="1">
      <alignment horizontal="left" vertical="center" wrapText="1"/>
    </xf>
    <xf numFmtId="0" fontId="14" fillId="7" borderId="20" xfId="0" applyFont="1" applyFill="1" applyBorder="1" applyAlignment="1">
      <alignment horizontal="left" vertical="center" wrapText="1"/>
    </xf>
    <xf numFmtId="0" fontId="14" fillId="7" borderId="18" xfId="0" applyFont="1" applyFill="1" applyBorder="1" applyAlignment="1">
      <alignment horizontal="left" vertical="center" wrapText="1"/>
    </xf>
    <xf numFmtId="166" fontId="2" fillId="3" borderId="16" xfId="0" applyNumberFormat="1" applyFont="1" applyFill="1" applyBorder="1" applyAlignment="1">
      <alignment horizontal="center" vertical="center"/>
    </xf>
    <xf numFmtId="168" fontId="3" fillId="5" borderId="35" xfId="1" applyNumberFormat="1" applyFont="1" applyFill="1" applyBorder="1" applyAlignment="1" applyProtection="1">
      <alignment horizontal="center" vertical="center"/>
      <protection locked="0"/>
    </xf>
    <xf numFmtId="168" fontId="3" fillId="4" borderId="29" xfId="1" applyNumberFormat="1" applyFont="1" applyFill="1" applyBorder="1" applyAlignment="1" applyProtection="1">
      <alignment horizontal="center" vertical="center"/>
      <protection locked="0"/>
    </xf>
    <xf numFmtId="0" fontId="5" fillId="0" borderId="29" xfId="0" applyFont="1" applyBorder="1" applyAlignment="1" applyProtection="1">
      <alignment horizontal="left" vertical="center" wrapText="1"/>
      <protection locked="0"/>
    </xf>
    <xf numFmtId="168" fontId="5" fillId="0" borderId="29" xfId="5" applyNumberFormat="1" applyFont="1" applyFill="1" applyBorder="1" applyAlignment="1" applyProtection="1">
      <alignment horizontal="center" vertical="center"/>
      <protection locked="0"/>
    </xf>
    <xf numFmtId="168" fontId="5" fillId="3" borderId="29" xfId="5" applyNumberFormat="1" applyFont="1" applyFill="1" applyBorder="1" applyAlignment="1" applyProtection="1">
      <alignment horizontal="center" vertical="center"/>
      <protection locked="0"/>
    </xf>
    <xf numFmtId="9" fontId="5" fillId="3" borderId="29" xfId="0" applyNumberFormat="1" applyFont="1" applyFill="1" applyBorder="1" applyAlignment="1" applyProtection="1">
      <alignment horizontal="center" vertical="center"/>
      <protection locked="0"/>
    </xf>
    <xf numFmtId="0" fontId="5" fillId="0" borderId="29" xfId="0" applyFont="1" applyBorder="1" applyAlignment="1" applyProtection="1">
      <alignment horizontal="left" vertical="top" wrapText="1"/>
      <protection locked="0"/>
    </xf>
    <xf numFmtId="0" fontId="32" fillId="3" borderId="29" xfId="0" applyFont="1" applyFill="1" applyBorder="1" applyAlignment="1" applyProtection="1">
      <alignment horizontal="center" vertical="center"/>
      <protection locked="0"/>
    </xf>
    <xf numFmtId="9" fontId="19" fillId="0" borderId="35" xfId="0" applyNumberFormat="1" applyFont="1" applyBorder="1" applyAlignment="1" applyProtection="1">
      <alignment horizontal="center" vertical="center" wrapText="1"/>
      <protection locked="0"/>
    </xf>
    <xf numFmtId="0" fontId="19" fillId="0" borderId="35" xfId="0" applyFont="1" applyBorder="1" applyAlignment="1" applyProtection="1">
      <alignment horizontal="center" vertical="center"/>
      <protection locked="0"/>
    </xf>
    <xf numFmtId="0" fontId="19" fillId="0" borderId="35" xfId="0" applyFont="1" applyBorder="1" applyProtection="1">
      <protection locked="0"/>
    </xf>
    <xf numFmtId="170" fontId="15" fillId="0" borderId="0" xfId="0" applyNumberFormat="1" applyFont="1" applyAlignment="1" applyProtection="1">
      <alignment horizontal="center"/>
      <protection locked="0"/>
    </xf>
    <xf numFmtId="0" fontId="24" fillId="0" borderId="0" xfId="0" applyFont="1" applyAlignment="1" applyProtection="1">
      <alignment horizontal="center"/>
      <protection locked="0"/>
    </xf>
    <xf numFmtId="0" fontId="24" fillId="0" borderId="36" xfId="0" applyFont="1" applyBorder="1" applyProtection="1">
      <protection locked="0"/>
    </xf>
    <xf numFmtId="0" fontId="15" fillId="0" borderId="0" xfId="0" applyFont="1" applyAlignment="1" applyProtection="1">
      <alignment horizontal="center" vertical="top" wrapText="1"/>
      <protection locked="0"/>
    </xf>
    <xf numFmtId="0" fontId="15" fillId="0" borderId="0" xfId="0" applyFont="1" applyAlignment="1" applyProtection="1">
      <alignment horizontal="center" vertical="top"/>
      <protection locked="0"/>
    </xf>
    <xf numFmtId="0" fontId="17" fillId="0" borderId="37" xfId="0" applyFont="1" applyBorder="1" applyAlignment="1">
      <alignment horizontal="center" vertical="top" wrapText="1"/>
    </xf>
    <xf numFmtId="0" fontId="17" fillId="0" borderId="0" xfId="0" applyFont="1" applyAlignment="1">
      <alignment horizontal="center" vertical="top" wrapText="1"/>
    </xf>
    <xf numFmtId="167" fontId="4" fillId="0" borderId="0" xfId="0" applyNumberFormat="1" applyFont="1" applyAlignment="1" applyProtection="1">
      <alignment horizontal="center"/>
      <protection locked="0"/>
    </xf>
    <xf numFmtId="0" fontId="33" fillId="3" borderId="11" xfId="0" applyFont="1" applyFill="1" applyBorder="1" applyAlignment="1">
      <alignment horizontal="center" vertical="center"/>
    </xf>
    <xf numFmtId="0" fontId="33" fillId="3" borderId="12" xfId="0" applyFont="1" applyFill="1" applyBorder="1" applyAlignment="1">
      <alignment horizontal="center" vertical="center"/>
    </xf>
    <xf numFmtId="0" fontId="19" fillId="3" borderId="29" xfId="0" applyFont="1" applyFill="1" applyBorder="1" applyAlignment="1" applyProtection="1">
      <alignment horizontal="center" vertical="center" wrapText="1"/>
      <protection locked="0"/>
    </xf>
    <xf numFmtId="9" fontId="5" fillId="0" borderId="35" xfId="0" applyNumberFormat="1" applyFont="1" applyBorder="1" applyAlignment="1" applyProtection="1">
      <alignment horizontal="center" vertical="center"/>
      <protection locked="0"/>
    </xf>
    <xf numFmtId="170" fontId="15" fillId="0" borderId="0" xfId="0" applyNumberFormat="1" applyFont="1" applyProtection="1">
      <protection locked="0"/>
    </xf>
    <xf numFmtId="0" fontId="15" fillId="0" borderId="36" xfId="0" applyFont="1" applyBorder="1" applyAlignment="1" applyProtection="1">
      <alignment wrapText="1"/>
      <protection locked="0"/>
    </xf>
    <xf numFmtId="0" fontId="20" fillId="0" borderId="36" xfId="0" applyFont="1" applyBorder="1" applyProtection="1">
      <protection locked="0"/>
    </xf>
    <xf numFmtId="0" fontId="5" fillId="0" borderId="32" xfId="0" applyFont="1" applyBorder="1" applyAlignment="1" applyProtection="1">
      <alignment horizontal="center" vertical="center" wrapText="1"/>
      <protection locked="0"/>
    </xf>
    <xf numFmtId="9" fontId="5" fillId="0" borderId="32" xfId="2" applyFont="1" applyBorder="1" applyAlignment="1" applyProtection="1">
      <alignment horizontal="center" vertical="center" wrapText="1"/>
      <protection locked="0"/>
    </xf>
    <xf numFmtId="0" fontId="19" fillId="3" borderId="29" xfId="0" applyFont="1" applyFill="1" applyBorder="1" applyAlignment="1" applyProtection="1">
      <alignment vertical="center"/>
      <protection locked="0"/>
    </xf>
    <xf numFmtId="0" fontId="19" fillId="3" borderId="29" xfId="0" applyFont="1" applyFill="1" applyBorder="1" applyProtection="1">
      <protection locked="0"/>
    </xf>
    <xf numFmtId="0" fontId="19" fillId="0" borderId="32" xfId="0" applyFont="1" applyBorder="1" applyAlignment="1" applyProtection="1">
      <alignment horizontal="left" vertical="center" wrapText="1"/>
      <protection locked="0"/>
    </xf>
    <xf numFmtId="0" fontId="19" fillId="0" borderId="32" xfId="0" applyFont="1" applyBorder="1" applyAlignment="1" applyProtection="1">
      <alignment horizontal="center" vertical="center" wrapText="1"/>
      <protection locked="0"/>
    </xf>
    <xf numFmtId="0" fontId="19" fillId="0" borderId="38" xfId="0" applyFont="1" applyBorder="1" applyAlignment="1">
      <alignment horizontal="center" vertical="center" wrapText="1"/>
    </xf>
    <xf numFmtId="0" fontId="19" fillId="3" borderId="32" xfId="0" applyFont="1" applyFill="1" applyBorder="1" applyAlignment="1" applyProtection="1">
      <alignment horizontal="center" vertical="center" wrapText="1"/>
      <protection locked="0"/>
    </xf>
    <xf numFmtId="9" fontId="19" fillId="3" borderId="29" xfId="0" applyNumberFormat="1" applyFont="1" applyFill="1" applyBorder="1" applyAlignment="1" applyProtection="1">
      <alignment horizontal="center" vertical="center" wrapText="1"/>
      <protection locked="0"/>
    </xf>
    <xf numFmtId="9" fontId="19" fillId="3" borderId="32" xfId="2" applyFont="1" applyFill="1" applyBorder="1" applyAlignment="1" applyProtection="1">
      <alignment horizontal="center" vertical="center" wrapText="1"/>
      <protection locked="0"/>
    </xf>
    <xf numFmtId="168" fontId="19" fillId="3" borderId="29" xfId="5" applyNumberFormat="1" applyFont="1" applyFill="1" applyBorder="1" applyAlignment="1" applyProtection="1">
      <alignment horizontal="right" vertical="center"/>
      <protection locked="0"/>
    </xf>
    <xf numFmtId="0" fontId="5" fillId="0" borderId="32" xfId="0" applyFont="1" applyBorder="1" applyProtection="1">
      <protection locked="0"/>
    </xf>
    <xf numFmtId="0" fontId="5" fillId="3" borderId="29" xfId="0" applyFont="1" applyFill="1" applyBorder="1" applyAlignment="1" applyProtection="1">
      <alignment vertical="center"/>
      <protection locked="0"/>
    </xf>
    <xf numFmtId="0" fontId="5" fillId="3" borderId="32" xfId="0" applyFont="1" applyFill="1" applyBorder="1" applyProtection="1">
      <protection locked="0"/>
    </xf>
    <xf numFmtId="0" fontId="5" fillId="3" borderId="32" xfId="0" applyFont="1" applyFill="1" applyBorder="1" applyAlignment="1" applyProtection="1">
      <alignment horizontal="center" vertical="center" wrapText="1"/>
      <protection locked="0"/>
    </xf>
    <xf numFmtId="9" fontId="5" fillId="3" borderId="32" xfId="2" applyFont="1" applyFill="1" applyBorder="1" applyAlignment="1" applyProtection="1">
      <alignment horizontal="center" vertical="center" wrapText="1"/>
      <protection locked="0"/>
    </xf>
    <xf numFmtId="0" fontId="3" fillId="3" borderId="0" xfId="0" applyFont="1" applyFill="1" applyProtection="1">
      <protection locked="0"/>
    </xf>
    <xf numFmtId="0" fontId="5" fillId="0" borderId="39" xfId="0" applyFont="1" applyBorder="1" applyAlignment="1" applyProtection="1">
      <alignment horizontal="left" vertical="center" wrapText="1"/>
      <protection locked="0"/>
    </xf>
    <xf numFmtId="0" fontId="5" fillId="6" borderId="29" xfId="0" applyFont="1" applyFill="1" applyBorder="1" applyAlignment="1" applyProtection="1">
      <alignment horizontal="center" vertical="center" wrapText="1"/>
      <protection locked="0"/>
    </xf>
    <xf numFmtId="0" fontId="5" fillId="3" borderId="29" xfId="0" applyFont="1" applyFill="1" applyBorder="1" applyAlignment="1" applyProtection="1">
      <alignment horizontal="left" vertical="center" wrapText="1"/>
      <protection locked="0"/>
    </xf>
    <xf numFmtId="0" fontId="21" fillId="3" borderId="29" xfId="0" applyFont="1" applyFill="1" applyBorder="1" applyAlignment="1" applyProtection="1">
      <alignment horizontal="center" vertical="center"/>
      <protection locked="0"/>
    </xf>
    <xf numFmtId="0" fontId="21" fillId="0" borderId="32" xfId="0" applyFont="1" applyBorder="1" applyAlignment="1" applyProtection="1">
      <alignment vertical="center"/>
      <protection locked="0"/>
    </xf>
    <xf numFmtId="0" fontId="21" fillId="0" borderId="33" xfId="0" applyFont="1" applyBorder="1" applyProtection="1">
      <protection locked="0"/>
    </xf>
    <xf numFmtId="0" fontId="21" fillId="0" borderId="32" xfId="0" applyFont="1" applyBorder="1" applyAlignment="1" applyProtection="1">
      <alignment horizontal="left" vertical="center" wrapText="1"/>
      <protection locked="0"/>
    </xf>
    <xf numFmtId="0" fontId="21" fillId="3" borderId="29" xfId="0" applyFont="1" applyFill="1" applyBorder="1" applyAlignment="1" applyProtection="1">
      <alignment horizontal="center" vertical="center" wrapText="1"/>
      <protection locked="0"/>
    </xf>
    <xf numFmtId="0" fontId="21" fillId="0" borderId="29" xfId="0" applyFont="1" applyBorder="1" applyAlignment="1" applyProtection="1">
      <alignment horizontal="center" vertical="center" wrapText="1"/>
      <protection locked="0"/>
    </xf>
    <xf numFmtId="9" fontId="21" fillId="0" borderId="35" xfId="0" applyNumberFormat="1" applyFont="1" applyBorder="1" applyAlignment="1" applyProtection="1">
      <alignment horizontal="center" vertical="center" wrapText="1"/>
      <protection locked="0"/>
    </xf>
    <xf numFmtId="0" fontId="21" fillId="0" borderId="35" xfId="0" applyFont="1" applyBorder="1" applyAlignment="1" applyProtection="1">
      <alignment horizontal="center" vertical="center"/>
      <protection locked="0"/>
    </xf>
    <xf numFmtId="9" fontId="21" fillId="3" borderId="35" xfId="0" applyNumberFormat="1" applyFont="1" applyFill="1" applyBorder="1" applyAlignment="1" applyProtection="1">
      <alignment horizontal="center" vertical="center"/>
      <protection locked="0"/>
    </xf>
    <xf numFmtId="0" fontId="21" fillId="0" borderId="35" xfId="0" applyFont="1" applyBorder="1" applyProtection="1">
      <protection locked="0"/>
    </xf>
    <xf numFmtId="168" fontId="21" fillId="3" borderId="29" xfId="5" applyNumberFormat="1" applyFont="1" applyFill="1" applyBorder="1" applyAlignment="1" applyProtection="1">
      <alignment horizontal="right" vertical="center"/>
      <protection locked="0"/>
    </xf>
    <xf numFmtId="0" fontId="5" fillId="0" borderId="32" xfId="0" applyFont="1" applyBorder="1" applyAlignment="1" applyProtection="1">
      <alignment vertical="center"/>
      <protection locked="0"/>
    </xf>
    <xf numFmtId="0" fontId="5" fillId="0" borderId="33" xfId="0" applyFont="1" applyBorder="1" applyProtection="1">
      <protection locked="0"/>
    </xf>
    <xf numFmtId="0" fontId="5" fillId="3" borderId="38" xfId="0" applyFont="1" applyFill="1" applyBorder="1" applyAlignment="1">
      <alignment horizontal="center" vertical="center" wrapText="1"/>
    </xf>
    <xf numFmtId="9" fontId="5" fillId="3" borderId="35" xfId="0" applyNumberFormat="1" applyFont="1" applyFill="1" applyBorder="1" applyAlignment="1" applyProtection="1">
      <alignment horizontal="center" vertical="center"/>
      <protection locked="0"/>
    </xf>
    <xf numFmtId="0" fontId="19" fillId="0" borderId="29" xfId="0" applyFont="1" applyBorder="1" applyAlignment="1" applyProtection="1">
      <alignment horizontal="center" vertical="center" wrapText="1"/>
      <protection locked="0"/>
    </xf>
    <xf numFmtId="0" fontId="19" fillId="3" borderId="0" xfId="0" applyFont="1" applyFill="1" applyAlignment="1">
      <alignment horizontal="center" vertical="center" wrapText="1"/>
    </xf>
    <xf numFmtId="0" fontId="19" fillId="3" borderId="38" xfId="0" applyFont="1" applyFill="1" applyBorder="1" applyAlignment="1">
      <alignment horizontal="center" vertical="center" wrapText="1"/>
    </xf>
    <xf numFmtId="0" fontId="21" fillId="0" borderId="29" xfId="0" applyFont="1" applyBorder="1" applyAlignment="1" applyProtection="1">
      <alignment vertical="center"/>
      <protection locked="0"/>
    </xf>
    <xf numFmtId="0" fontId="21" fillId="0" borderId="29" xfId="0" applyFont="1" applyBorder="1" applyProtection="1">
      <protection locked="0"/>
    </xf>
    <xf numFmtId="0" fontId="21" fillId="0" borderId="38" xfId="0" applyFont="1" applyBorder="1" applyAlignment="1">
      <alignment horizontal="left" vertical="center" wrapText="1"/>
    </xf>
    <xf numFmtId="0" fontId="21" fillId="0" borderId="38" xfId="0" applyFont="1" applyBorder="1" applyAlignment="1">
      <alignment horizontal="center" vertical="center" wrapText="1"/>
    </xf>
    <xf numFmtId="9" fontId="21" fillId="0" borderId="29" xfId="0" applyNumberFormat="1" applyFont="1" applyBorder="1" applyAlignment="1" applyProtection="1">
      <alignment horizontal="center" vertical="center" wrapText="1"/>
      <protection locked="0"/>
    </xf>
    <xf numFmtId="9" fontId="21" fillId="3" borderId="38" xfId="0" applyNumberFormat="1" applyFont="1" applyFill="1" applyBorder="1" applyAlignment="1">
      <alignment horizontal="center" vertical="center"/>
    </xf>
    <xf numFmtId="168" fontId="21" fillId="0" borderId="29" xfId="5" applyNumberFormat="1" applyFont="1" applyFill="1" applyBorder="1" applyAlignment="1" applyProtection="1">
      <alignment horizontal="right" vertical="center"/>
      <protection locked="0"/>
    </xf>
    <xf numFmtId="0" fontId="19" fillId="0" borderId="38" xfId="0" applyFont="1" applyBorder="1" applyAlignment="1">
      <alignment horizontal="left" vertical="center" wrapText="1"/>
    </xf>
    <xf numFmtId="9" fontId="5" fillId="3" borderId="38" xfId="0" applyNumberFormat="1" applyFont="1" applyFill="1" applyBorder="1" applyAlignment="1">
      <alignment horizontal="center" vertical="center"/>
    </xf>
    <xf numFmtId="0" fontId="34" fillId="0" borderId="38" xfId="0" applyFont="1" applyBorder="1" applyAlignment="1">
      <alignment horizontal="center" vertical="center" wrapText="1"/>
    </xf>
    <xf numFmtId="0" fontId="35" fillId="0" borderId="38" xfId="0" applyFont="1" applyBorder="1" applyAlignment="1">
      <alignment horizontal="center" vertical="center" wrapText="1"/>
    </xf>
    <xf numFmtId="0" fontId="5" fillId="3" borderId="38" xfId="0" applyFont="1" applyFill="1" applyBorder="1" applyAlignment="1">
      <alignment horizontal="left" vertical="center" wrapText="1"/>
    </xf>
    <xf numFmtId="0" fontId="5" fillId="2" borderId="38" xfId="0" applyFont="1" applyFill="1" applyBorder="1" applyAlignment="1">
      <alignment horizontal="center" vertical="center"/>
    </xf>
    <xf numFmtId="0" fontId="5" fillId="2" borderId="38" xfId="0" applyFont="1" applyFill="1" applyBorder="1" applyAlignment="1">
      <alignment horizontal="center" vertical="center" wrapText="1"/>
    </xf>
    <xf numFmtId="0" fontId="5" fillId="0" borderId="38" xfId="0" applyFont="1" applyBorder="1" applyAlignment="1">
      <alignment horizontal="center" vertical="center" wrapText="1"/>
    </xf>
    <xf numFmtId="0" fontId="21" fillId="0" borderId="32" xfId="0" applyFont="1" applyBorder="1" applyProtection="1">
      <protection locked="0"/>
    </xf>
    <xf numFmtId="0" fontId="21" fillId="0" borderId="33" xfId="0" applyFont="1" applyBorder="1" applyAlignment="1" applyProtection="1">
      <alignment horizontal="left" vertical="center" wrapText="1"/>
      <protection locked="0"/>
    </xf>
    <xf numFmtId="0" fontId="21" fillId="3" borderId="0" xfId="0" applyFont="1" applyFill="1" applyAlignment="1">
      <alignment horizontal="left" vertical="center" wrapText="1"/>
    </xf>
    <xf numFmtId="0" fontId="21" fillId="2" borderId="0" xfId="0" applyFont="1" applyFill="1" applyAlignment="1">
      <alignment horizontal="center" vertical="center"/>
    </xf>
    <xf numFmtId="0" fontId="21" fillId="2" borderId="0" xfId="0" applyFont="1" applyFill="1" applyAlignment="1">
      <alignment horizontal="center" vertical="center" wrapText="1"/>
    </xf>
    <xf numFmtId="0" fontId="21" fillId="3" borderId="0" xfId="0" applyFont="1" applyFill="1" applyAlignment="1">
      <alignment horizontal="center" vertical="center" wrapText="1"/>
    </xf>
    <xf numFmtId="0" fontId="21" fillId="2" borderId="38" xfId="0" applyFont="1" applyFill="1" applyBorder="1" applyAlignment="1">
      <alignment horizontal="center" vertical="center"/>
    </xf>
    <xf numFmtId="9" fontId="21" fillId="3" borderId="0" xfId="0" applyNumberFormat="1" applyFont="1" applyFill="1" applyAlignment="1">
      <alignment horizontal="center" vertical="center"/>
    </xf>
    <xf numFmtId="0" fontId="3" fillId="4" borderId="22" xfId="0" applyFont="1" applyFill="1" applyBorder="1" applyAlignment="1" applyProtection="1">
      <alignment horizontal="left" vertical="center" wrapText="1"/>
      <protection locked="0"/>
    </xf>
    <xf numFmtId="0" fontId="3" fillId="4" borderId="23" xfId="0" applyFont="1" applyFill="1" applyBorder="1" applyAlignment="1" applyProtection="1">
      <alignment horizontal="left" vertical="center" wrapText="1"/>
      <protection locked="0"/>
    </xf>
    <xf numFmtId="0" fontId="5" fillId="0" borderId="0" xfId="0" applyFont="1" applyAlignment="1" applyProtection="1">
      <alignment vertical="center"/>
      <protection locked="0"/>
    </xf>
    <xf numFmtId="9" fontId="5" fillId="3" borderId="0" xfId="0" applyNumberFormat="1" applyFont="1" applyFill="1" applyAlignment="1">
      <alignment horizontal="center" vertical="center"/>
    </xf>
    <xf numFmtId="9" fontId="5" fillId="0" borderId="0" xfId="0" applyNumberFormat="1" applyFont="1" applyAlignment="1">
      <alignment horizontal="center" vertical="center"/>
    </xf>
    <xf numFmtId="0" fontId="19" fillId="0" borderId="29" xfId="0" applyFont="1" applyBorder="1" applyAlignment="1" applyProtection="1">
      <alignment vertical="center"/>
      <protection locked="0"/>
    </xf>
    <xf numFmtId="0" fontId="19" fillId="0" borderId="29" xfId="0" applyFont="1" applyBorder="1" applyAlignment="1" applyProtection="1">
      <alignment horizontal="left" vertical="center" wrapText="1"/>
      <protection locked="0"/>
    </xf>
    <xf numFmtId="9" fontId="19" fillId="0" borderId="29" xfId="0" applyNumberFormat="1" applyFont="1" applyBorder="1" applyAlignment="1" applyProtection="1">
      <alignment horizontal="center" vertical="center"/>
      <protection locked="0"/>
    </xf>
    <xf numFmtId="168" fontId="19" fillId="0" borderId="29" xfId="5" applyNumberFormat="1" applyFont="1" applyFill="1" applyBorder="1" applyAlignment="1" applyProtection="1">
      <alignment horizontal="right" vertical="center"/>
      <protection locked="0"/>
    </xf>
    <xf numFmtId="0" fontId="19" fillId="3" borderId="32" xfId="0" applyFont="1" applyFill="1" applyBorder="1" applyAlignment="1" applyProtection="1">
      <alignment horizontal="left" vertical="center" wrapText="1"/>
      <protection locked="0"/>
    </xf>
    <xf numFmtId="0" fontId="19" fillId="3" borderId="29" xfId="0" applyFont="1" applyFill="1" applyBorder="1" applyAlignment="1" applyProtection="1">
      <alignment horizontal="left" vertical="center" wrapText="1"/>
      <protection locked="0"/>
    </xf>
    <xf numFmtId="0" fontId="19" fillId="0" borderId="32" xfId="0" applyFont="1" applyBorder="1" applyProtection="1">
      <protection locked="0"/>
    </xf>
    <xf numFmtId="9" fontId="19" fillId="3" borderId="29" xfId="0" applyNumberFormat="1" applyFont="1" applyFill="1" applyBorder="1" applyAlignment="1" applyProtection="1">
      <alignment horizontal="center" vertical="center"/>
      <protection locked="0"/>
    </xf>
    <xf numFmtId="0" fontId="5" fillId="3" borderId="33" xfId="0" applyFont="1" applyFill="1" applyBorder="1" applyAlignment="1" applyProtection="1">
      <alignment horizontal="left" vertical="center" wrapText="1"/>
      <protection locked="0"/>
    </xf>
    <xf numFmtId="9" fontId="19" fillId="3" borderId="35" xfId="0" applyNumberFormat="1" applyFont="1" applyFill="1" applyBorder="1" applyAlignment="1" applyProtection="1">
      <alignment horizontal="center" vertical="center" wrapText="1"/>
      <protection locked="0"/>
    </xf>
    <xf numFmtId="0" fontId="19" fillId="3" borderId="35" xfId="0" applyFont="1" applyFill="1" applyBorder="1" applyAlignment="1" applyProtection="1">
      <alignment horizontal="center" vertical="center"/>
      <protection locked="0"/>
    </xf>
    <xf numFmtId="0" fontId="19" fillId="3" borderId="35" xfId="0" applyFont="1" applyFill="1" applyBorder="1" applyProtection="1">
      <protection locked="0"/>
    </xf>
    <xf numFmtId="0" fontId="5" fillId="3" borderId="0" xfId="0" applyFont="1" applyFill="1" applyAlignment="1" applyProtection="1">
      <alignment horizontal="center" vertical="center" wrapText="1"/>
      <protection locked="0"/>
    </xf>
    <xf numFmtId="0" fontId="21" fillId="3" borderId="0" xfId="0" applyFont="1" applyFill="1" applyAlignment="1">
      <alignment horizontal="center" wrapText="1"/>
    </xf>
    <xf numFmtId="0" fontId="5" fillId="3" borderId="0" xfId="0" applyFont="1" applyFill="1" applyAlignment="1" applyProtection="1">
      <alignment horizontal="center" vertical="center"/>
      <protection locked="0"/>
    </xf>
    <xf numFmtId="0" fontId="15" fillId="8" borderId="0" xfId="0" applyFont="1" applyFill="1" applyProtection="1">
      <protection locked="0"/>
    </xf>
    <xf numFmtId="9" fontId="19" fillId="3" borderId="29" xfId="2" applyFont="1" applyFill="1" applyBorder="1" applyAlignment="1" applyProtection="1">
      <alignment horizontal="center" vertical="center"/>
      <protection locked="0"/>
    </xf>
    <xf numFmtId="0" fontId="36" fillId="3" borderId="38" xfId="0" applyFont="1" applyFill="1" applyBorder="1" applyAlignment="1">
      <alignment horizontal="center" vertical="center" wrapText="1"/>
    </xf>
    <xf numFmtId="9" fontId="15" fillId="3" borderId="29" xfId="0" applyNumberFormat="1" applyFont="1" applyFill="1" applyBorder="1" applyAlignment="1" applyProtection="1">
      <alignment horizontal="center" vertical="center" wrapText="1"/>
      <protection locked="0"/>
    </xf>
    <xf numFmtId="9" fontId="37" fillId="0" borderId="29" xfId="0" applyNumberFormat="1" applyFont="1" applyBorder="1" applyAlignment="1" applyProtection="1">
      <alignment horizontal="center" vertical="center"/>
      <protection locked="0"/>
    </xf>
    <xf numFmtId="9" fontId="37" fillId="3" borderId="29" xfId="0" applyNumberFormat="1" applyFont="1" applyFill="1" applyBorder="1" applyAlignment="1" applyProtection="1">
      <alignment horizontal="center" vertical="center"/>
      <protection locked="0"/>
    </xf>
    <xf numFmtId="0" fontId="5" fillId="0" borderId="38" xfId="0" applyFont="1" applyBorder="1" applyAlignment="1">
      <alignment horizontal="left" vertical="center" wrapText="1"/>
    </xf>
    <xf numFmtId="0" fontId="21" fillId="3" borderId="32" xfId="0" applyFont="1" applyFill="1" applyBorder="1" applyAlignment="1" applyProtection="1">
      <alignment horizontal="left" vertical="center" wrapText="1"/>
      <protection locked="0"/>
    </xf>
    <xf numFmtId="0" fontId="21" fillId="3" borderId="29" xfId="0" applyFont="1" applyFill="1" applyBorder="1" applyAlignment="1" applyProtection="1">
      <alignment horizontal="left" vertical="center" wrapText="1"/>
      <protection locked="0"/>
    </xf>
    <xf numFmtId="0" fontId="21" fillId="3" borderId="38" xfId="0" applyFont="1" applyFill="1" applyBorder="1" applyAlignment="1">
      <alignment horizontal="center" vertical="center" wrapText="1"/>
    </xf>
    <xf numFmtId="9" fontId="37" fillId="0" borderId="35" xfId="0" applyNumberFormat="1" applyFont="1" applyBorder="1" applyAlignment="1" applyProtection="1">
      <alignment horizontal="center" vertical="center"/>
      <protection locked="0"/>
    </xf>
    <xf numFmtId="168" fontId="5" fillId="0" borderId="35" xfId="1" applyNumberFormat="1" applyFont="1" applyFill="1" applyBorder="1" applyAlignment="1" applyProtection="1">
      <alignment horizontal="right" vertical="center"/>
      <protection locked="0"/>
    </xf>
    <xf numFmtId="0" fontId="21" fillId="3" borderId="33" xfId="0" applyFont="1" applyFill="1" applyBorder="1" applyAlignment="1" applyProtection="1">
      <alignment horizontal="left" vertical="center" wrapText="1"/>
      <protection locked="0"/>
    </xf>
    <xf numFmtId="0" fontId="4" fillId="0" borderId="0" xfId="0" applyFont="1" applyAlignment="1" applyProtection="1">
      <alignment vertical="top"/>
      <protection locked="0"/>
    </xf>
    <xf numFmtId="3" fontId="15" fillId="5" borderId="35" xfId="2" applyNumberFormat="1" applyFont="1" applyFill="1" applyBorder="1" applyAlignment="1" applyProtection="1">
      <alignment horizontal="center" vertical="center"/>
      <protection locked="0"/>
    </xf>
    <xf numFmtId="0" fontId="19" fillId="0" borderId="40" xfId="0" applyFont="1" applyBorder="1" applyAlignment="1" applyProtection="1">
      <alignment vertical="center" wrapText="1"/>
      <protection locked="0"/>
    </xf>
    <xf numFmtId="0" fontId="19" fillId="0" borderId="40" xfId="0" applyFont="1" applyBorder="1" applyAlignment="1" applyProtection="1">
      <alignment horizontal="center" vertical="center" wrapText="1"/>
      <protection locked="0"/>
    </xf>
    <xf numFmtId="0" fontId="24" fillId="0" borderId="0" xfId="0" applyFont="1" applyAlignment="1" applyProtection="1">
      <alignment horizontal="right"/>
      <protection locked="0"/>
    </xf>
    <xf numFmtId="0" fontId="15" fillId="0" borderId="37" xfId="0" applyFont="1" applyBorder="1" applyAlignment="1" applyProtection="1">
      <alignment horizontal="center"/>
      <protection locked="0"/>
    </xf>
    <xf numFmtId="0" fontId="21" fillId="0" borderId="37" xfId="0" applyFont="1" applyBorder="1" applyAlignment="1">
      <alignment horizontal="center" vertical="center" wrapText="1"/>
    </xf>
    <xf numFmtId="0" fontId="5" fillId="0" borderId="5" xfId="0" applyFont="1" applyBorder="1" applyAlignment="1">
      <alignment horizontal="center" vertical="center" wrapText="1"/>
    </xf>
    <xf numFmtId="0" fontId="22" fillId="0" borderId="1" xfId="0" applyFont="1" applyBorder="1" applyAlignment="1" applyProtection="1">
      <alignment horizontal="center" vertical="center"/>
      <protection locked="0"/>
    </xf>
    <xf numFmtId="0" fontId="4" fillId="0" borderId="2" xfId="0" applyFont="1" applyBorder="1" applyAlignment="1" applyProtection="1">
      <alignment horizontal="center"/>
      <protection locked="0"/>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22" fillId="0" borderId="6"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22" fillId="0" borderId="8" xfId="0" applyFont="1" applyBorder="1" applyAlignment="1" applyProtection="1">
      <alignment horizontal="center" vertical="center"/>
      <protection locked="0"/>
    </xf>
    <xf numFmtId="0" fontId="4" fillId="0" borderId="9" xfId="0" applyFont="1" applyBorder="1" applyAlignment="1" applyProtection="1">
      <alignment horizontal="center"/>
      <protection locked="0"/>
    </xf>
    <xf numFmtId="0" fontId="5" fillId="0" borderId="10" xfId="0" applyFont="1" applyBorder="1" applyAlignment="1">
      <alignment horizontal="center" vertical="center" wrapText="1"/>
    </xf>
    <xf numFmtId="0" fontId="5" fillId="0" borderId="32" xfId="0" applyFont="1" applyBorder="1" applyAlignment="1" applyProtection="1">
      <alignment vertical="center" wrapText="1"/>
      <protection locked="0"/>
    </xf>
    <xf numFmtId="0" fontId="5" fillId="0" borderId="33" xfId="0" applyFont="1" applyBorder="1" applyAlignment="1" applyProtection="1">
      <alignment vertical="center" wrapText="1"/>
      <protection locked="0"/>
    </xf>
    <xf numFmtId="0" fontId="5" fillId="3" borderId="33" xfId="0" applyFont="1" applyFill="1" applyBorder="1" applyAlignment="1" applyProtection="1">
      <alignment horizontal="center" vertical="center" wrapText="1"/>
      <protection locked="0"/>
    </xf>
    <xf numFmtId="0" fontId="5" fillId="0" borderId="34" xfId="0" applyFont="1" applyBorder="1" applyAlignment="1" applyProtection="1">
      <alignment horizontal="center" vertical="center"/>
      <protection locked="0"/>
    </xf>
    <xf numFmtId="0" fontId="32" fillId="3" borderId="34" xfId="0" applyFont="1" applyFill="1" applyBorder="1" applyAlignment="1" applyProtection="1">
      <alignment horizontal="center" vertical="center"/>
      <protection locked="0"/>
    </xf>
    <xf numFmtId="0" fontId="5" fillId="0" borderId="35" xfId="0" applyFont="1" applyBorder="1" applyAlignment="1" applyProtection="1">
      <alignment horizontal="center" vertical="center" wrapText="1"/>
      <protection locked="0"/>
    </xf>
    <xf numFmtId="168" fontId="5" fillId="0" borderId="35" xfId="5" applyNumberFormat="1" applyFont="1" applyFill="1" applyBorder="1" applyAlignment="1" applyProtection="1">
      <alignment horizontal="right" vertical="center"/>
      <protection locked="0"/>
    </xf>
    <xf numFmtId="0" fontId="19" fillId="6" borderId="29" xfId="0" applyFont="1" applyFill="1" applyBorder="1" applyAlignment="1" applyProtection="1">
      <alignment horizontal="left" vertical="center" wrapText="1"/>
      <protection locked="0"/>
    </xf>
    <xf numFmtId="0" fontId="19" fillId="6" borderId="33" xfId="0" applyFont="1" applyFill="1" applyBorder="1" applyAlignment="1" applyProtection="1">
      <alignment horizontal="left" vertical="center" wrapText="1"/>
      <protection locked="0"/>
    </xf>
    <xf numFmtId="0" fontId="5" fillId="0" borderId="33" xfId="0" applyFont="1" applyBorder="1" applyAlignment="1" applyProtection="1">
      <alignment horizontal="center" vertical="center" wrapText="1"/>
      <protection locked="0"/>
    </xf>
    <xf numFmtId="0" fontId="19" fillId="6" borderId="41" xfId="0" applyFont="1" applyFill="1" applyBorder="1" applyAlignment="1" applyProtection="1">
      <alignment horizontal="left" vertical="center" wrapText="1"/>
      <protection locked="0"/>
    </xf>
    <xf numFmtId="0" fontId="17" fillId="0" borderId="36" xfId="0" applyFont="1" applyBorder="1" applyAlignment="1">
      <alignment horizontal="center" vertical="center" wrapText="1"/>
    </xf>
    <xf numFmtId="0" fontId="17" fillId="0" borderId="42" xfId="0" applyFont="1" applyBorder="1" applyAlignment="1">
      <alignment horizontal="center" vertical="center" wrapText="1"/>
    </xf>
    <xf numFmtId="0" fontId="15" fillId="0" borderId="0" xfId="0" applyFont="1" applyAlignment="1" applyProtection="1">
      <alignment horizontal="center" vertical="center"/>
      <protection locked="0"/>
    </xf>
    <xf numFmtId="0" fontId="8" fillId="3" borderId="14" xfId="0" applyFont="1" applyFill="1" applyBorder="1" applyAlignment="1">
      <alignment horizontal="center" vertical="center"/>
    </xf>
    <xf numFmtId="0" fontId="32" fillId="3" borderId="29" xfId="0" applyFont="1" applyFill="1" applyBorder="1" applyAlignment="1" applyProtection="1">
      <alignment horizontal="center" vertical="center" wrapText="1"/>
      <protection locked="0"/>
    </xf>
    <xf numFmtId="9" fontId="32" fillId="3" borderId="29" xfId="2" applyFont="1" applyFill="1" applyBorder="1" applyAlignment="1" applyProtection="1">
      <alignment horizontal="center" vertical="center"/>
      <protection locked="0"/>
    </xf>
    <xf numFmtId="0" fontId="38" fillId="3" borderId="29" xfId="0" applyFont="1" applyFill="1" applyBorder="1" applyAlignment="1" applyProtection="1">
      <alignment horizontal="center" vertical="center" wrapText="1"/>
      <protection locked="0"/>
    </xf>
    <xf numFmtId="0" fontId="32" fillId="0" borderId="29" xfId="0" applyFont="1" applyBorder="1" applyAlignment="1" applyProtection="1">
      <alignment horizontal="center" vertical="center" wrapText="1"/>
      <protection locked="0"/>
    </xf>
    <xf numFmtId="165" fontId="13" fillId="7" borderId="44" xfId="3" applyNumberFormat="1" applyFont="1" applyFill="1" applyBorder="1" applyAlignment="1">
      <alignment horizontal="center" vertical="center" wrapText="1"/>
    </xf>
    <xf numFmtId="165" fontId="13" fillId="7" borderId="5" xfId="3" applyNumberFormat="1" applyFont="1" applyFill="1" applyBorder="1" applyAlignment="1">
      <alignment horizontal="center" vertical="center" wrapText="1"/>
    </xf>
    <xf numFmtId="165" fontId="13" fillId="7" borderId="43" xfId="3" applyNumberFormat="1" applyFont="1" applyFill="1" applyBorder="1" applyAlignment="1">
      <alignment horizontal="center" vertical="center" wrapText="1"/>
    </xf>
    <xf numFmtId="165" fontId="13" fillId="7" borderId="45" xfId="3" applyNumberFormat="1" applyFont="1" applyFill="1" applyBorder="1" applyAlignment="1">
      <alignment horizontal="center" vertical="center" wrapText="1"/>
    </xf>
    <xf numFmtId="0" fontId="13" fillId="7" borderId="45" xfId="0" applyFont="1" applyFill="1" applyBorder="1" applyAlignment="1">
      <alignment horizontal="center" vertical="center" wrapText="1"/>
    </xf>
    <xf numFmtId="0" fontId="13" fillId="7" borderId="5" xfId="0" applyFont="1" applyFill="1" applyBorder="1" applyAlignment="1">
      <alignment horizontal="center" vertical="center" wrapText="1"/>
    </xf>
    <xf numFmtId="0" fontId="13" fillId="7" borderId="4" xfId="0" applyFont="1" applyFill="1" applyBorder="1" applyAlignment="1">
      <alignment horizontal="center" vertical="center" wrapText="1"/>
    </xf>
    <xf numFmtId="0" fontId="13" fillId="7" borderId="43" xfId="0" applyFont="1" applyFill="1" applyBorder="1" applyAlignment="1">
      <alignment horizontal="center" vertical="center" wrapText="1"/>
    </xf>
    <xf numFmtId="0" fontId="13" fillId="7" borderId="5" xfId="0" applyFont="1" applyFill="1" applyBorder="1" applyAlignment="1">
      <alignment horizontal="center" vertical="center"/>
    </xf>
    <xf numFmtId="0" fontId="13" fillId="7" borderId="43" xfId="0" applyFont="1" applyFill="1" applyBorder="1" applyAlignment="1">
      <alignment horizontal="center" vertical="center"/>
    </xf>
    <xf numFmtId="0" fontId="13" fillId="7" borderId="44" xfId="0" applyFont="1" applyFill="1" applyBorder="1" applyAlignment="1">
      <alignment horizontal="center" vertical="center"/>
    </xf>
    <xf numFmtId="0" fontId="13" fillId="7" borderId="4" xfId="0" applyFont="1" applyFill="1" applyBorder="1" applyAlignment="1">
      <alignment horizontal="center" vertical="center"/>
    </xf>
    <xf numFmtId="0" fontId="3" fillId="0" borderId="5" xfId="0" applyFont="1" applyBorder="1" applyAlignment="1">
      <alignment vertical="center" wrapText="1"/>
    </xf>
    <xf numFmtId="0" fontId="19" fillId="3" borderId="32" xfId="0" applyFont="1" applyFill="1" applyBorder="1" applyAlignment="1" applyProtection="1">
      <alignment horizontal="left" vertical="top" wrapText="1"/>
      <protection locked="0"/>
    </xf>
    <xf numFmtId="0" fontId="19" fillId="6" borderId="29" xfId="0" applyFont="1" applyFill="1" applyBorder="1" applyAlignment="1" applyProtection="1">
      <alignment horizontal="center" vertical="center"/>
      <protection locked="0"/>
    </xf>
    <xf numFmtId="0" fontId="5" fillId="6" borderId="29" xfId="0" applyFont="1" applyFill="1" applyBorder="1" applyAlignment="1" applyProtection="1">
      <alignment horizontal="center" vertical="center"/>
      <protection locked="0"/>
    </xf>
    <xf numFmtId="0" fontId="21" fillId="2" borderId="38" xfId="0" applyFont="1" applyFill="1" applyBorder="1" applyAlignment="1">
      <alignment horizontal="center" vertical="center" wrapText="1"/>
    </xf>
    <xf numFmtId="9" fontId="21" fillId="0" borderId="29" xfId="0" applyNumberFormat="1" applyFont="1" applyBorder="1" applyAlignment="1" applyProtection="1">
      <alignment horizontal="center" vertical="center"/>
      <protection locked="0"/>
    </xf>
    <xf numFmtId="9" fontId="21" fillId="3" borderId="29" xfId="0" applyNumberFormat="1" applyFont="1" applyFill="1" applyBorder="1" applyAlignment="1" applyProtection="1">
      <alignment horizontal="center" vertical="center"/>
      <protection locked="0"/>
    </xf>
    <xf numFmtId="0" fontId="21" fillId="3" borderId="33" xfId="0" applyFont="1" applyFill="1" applyBorder="1" applyAlignment="1" applyProtection="1">
      <alignment horizontal="center" vertical="center" wrapText="1"/>
      <protection locked="0"/>
    </xf>
    <xf numFmtId="9" fontId="5" fillId="6" borderId="29" xfId="0" applyNumberFormat="1" applyFont="1" applyFill="1" applyBorder="1" applyAlignment="1" applyProtection="1">
      <alignment horizontal="center" vertical="center"/>
      <protection locked="0"/>
    </xf>
    <xf numFmtId="0" fontId="21" fillId="9" borderId="38" xfId="0" applyFont="1" applyFill="1" applyBorder="1" applyAlignment="1">
      <alignment horizontal="center" vertical="center" wrapText="1"/>
    </xf>
    <xf numFmtId="0" fontId="21" fillId="9" borderId="38" xfId="0" applyFont="1" applyFill="1" applyBorder="1" applyAlignment="1">
      <alignment horizontal="center" vertical="center"/>
    </xf>
    <xf numFmtId="0" fontId="5" fillId="9" borderId="38" xfId="0" applyFont="1" applyFill="1" applyBorder="1" applyAlignment="1">
      <alignment horizontal="center" vertical="center" wrapText="1"/>
    </xf>
    <xf numFmtId="0" fontId="3" fillId="4" borderId="32" xfId="0" applyFont="1" applyFill="1" applyBorder="1" applyAlignment="1" applyProtection="1">
      <alignment horizontal="left" vertical="center" wrapText="1"/>
      <protection locked="0"/>
    </xf>
    <xf numFmtId="0" fontId="3" fillId="4" borderId="33" xfId="0" applyFont="1" applyFill="1" applyBorder="1" applyAlignment="1" applyProtection="1">
      <alignment horizontal="left" vertical="center" wrapText="1"/>
      <protection locked="0"/>
    </xf>
    <xf numFmtId="0" fontId="5" fillId="0" borderId="0" xfId="0" applyFont="1" applyAlignment="1" applyProtection="1">
      <alignment horizontal="center" vertical="center"/>
      <protection locked="0"/>
    </xf>
    <xf numFmtId="0" fontId="5" fillId="3" borderId="32" xfId="0" applyFont="1" applyFill="1" applyBorder="1" applyAlignment="1" applyProtection="1">
      <alignment vertical="center" wrapText="1"/>
      <protection locked="0"/>
    </xf>
    <xf numFmtId="170" fontId="15" fillId="10" borderId="0" xfId="0" applyNumberFormat="1" applyFont="1" applyFill="1" applyProtection="1">
      <protection locked="0"/>
    </xf>
    <xf numFmtId="0" fontId="15" fillId="0" borderId="0" xfId="0" applyFont="1" applyAlignment="1" applyProtection="1">
      <alignment horizontal="right" wrapText="1"/>
      <protection locked="0"/>
    </xf>
    <xf numFmtId="0" fontId="5" fillId="0" borderId="34" xfId="0" applyFont="1" applyBorder="1" applyAlignment="1" applyProtection="1">
      <alignment horizontal="center" vertical="center" wrapText="1"/>
      <protection locked="0"/>
    </xf>
    <xf numFmtId="0" fontId="15" fillId="0" borderId="46" xfId="0" applyFont="1" applyBorder="1" applyAlignment="1" applyProtection="1">
      <alignment horizontal="right" wrapText="1"/>
      <protection locked="0"/>
    </xf>
    <xf numFmtId="171" fontId="15" fillId="0" borderId="0" xfId="0" applyNumberFormat="1" applyFont="1" applyProtection="1">
      <protection locked="0"/>
    </xf>
    <xf numFmtId="0" fontId="32" fillId="0" borderId="29" xfId="0" applyFont="1" applyBorder="1" applyAlignment="1" applyProtection="1">
      <alignment horizontal="center" vertical="center"/>
      <protection locked="0"/>
    </xf>
    <xf numFmtId="0" fontId="21" fillId="0" borderId="0" xfId="0" applyFont="1" applyAlignment="1">
      <alignment wrapText="1"/>
    </xf>
    <xf numFmtId="0" fontId="38" fillId="0" borderId="33" xfId="0" applyFont="1" applyBorder="1" applyAlignment="1" applyProtection="1">
      <alignment horizontal="center" vertical="center" wrapText="1"/>
      <protection locked="0"/>
    </xf>
    <xf numFmtId="0" fontId="38" fillId="0" borderId="34" xfId="0" applyFont="1" applyBorder="1" applyAlignment="1" applyProtection="1">
      <alignment horizontal="center" vertical="center"/>
      <protection locked="0"/>
    </xf>
    <xf numFmtId="0" fontId="38" fillId="0" borderId="29" xfId="0" applyFont="1" applyBorder="1" applyAlignment="1" applyProtection="1">
      <alignment horizontal="center" vertical="center"/>
      <protection locked="0"/>
    </xf>
    <xf numFmtId="0" fontId="21" fillId="0" borderId="32" xfId="0" applyFont="1" applyBorder="1" applyAlignment="1" applyProtection="1">
      <alignment horizontal="center" vertical="center" wrapText="1"/>
      <protection locked="0"/>
    </xf>
    <xf numFmtId="9" fontId="39" fillId="0" borderId="35" xfId="0" applyNumberFormat="1" applyFont="1" applyBorder="1" applyAlignment="1" applyProtection="1">
      <alignment horizontal="center" vertical="center" wrapText="1"/>
      <protection locked="0"/>
    </xf>
    <xf numFmtId="0" fontId="39" fillId="0" borderId="35" xfId="0" applyFont="1" applyBorder="1" applyAlignment="1" applyProtection="1">
      <alignment horizontal="center" vertical="center"/>
      <protection locked="0"/>
    </xf>
    <xf numFmtId="0" fontId="39" fillId="0" borderId="35" xfId="0" applyFont="1" applyBorder="1" applyProtection="1">
      <protection locked="0"/>
    </xf>
    <xf numFmtId="0" fontId="21" fillId="0" borderId="35" xfId="0" applyFont="1" applyBorder="1" applyAlignment="1" applyProtection="1">
      <alignment horizontal="center" vertical="center" wrapText="1"/>
      <protection locked="0"/>
    </xf>
    <xf numFmtId="168" fontId="21" fillId="0" borderId="35" xfId="5" applyNumberFormat="1" applyFont="1" applyFill="1" applyBorder="1" applyAlignment="1" applyProtection="1">
      <alignment horizontal="right" vertical="center"/>
      <protection locked="0"/>
    </xf>
    <xf numFmtId="9" fontId="15" fillId="5" borderId="35" xfId="0" applyNumberFormat="1" applyFont="1" applyFill="1" applyBorder="1" applyAlignment="1" applyProtection="1">
      <alignment horizontal="center" vertical="center"/>
      <protection locked="0"/>
    </xf>
    <xf numFmtId="0" fontId="21" fillId="3" borderId="38" xfId="0" applyFont="1" applyFill="1" applyBorder="1" applyAlignment="1">
      <alignment horizontal="left" vertical="center" wrapText="1"/>
    </xf>
    <xf numFmtId="0" fontId="38" fillId="0" borderId="29" xfId="0" applyFont="1" applyBorder="1" applyAlignment="1" applyProtection="1">
      <alignment horizontal="center" vertical="center" wrapText="1"/>
      <protection locked="0"/>
    </xf>
    <xf numFmtId="0" fontId="38" fillId="3" borderId="29" xfId="0" applyFont="1" applyFill="1" applyBorder="1" applyAlignment="1" applyProtection="1">
      <alignment horizontal="center" vertical="center"/>
      <protection locked="0"/>
    </xf>
    <xf numFmtId="0" fontId="41" fillId="3" borderId="29" xfId="0" applyFont="1" applyFill="1" applyBorder="1" applyAlignment="1" applyProtection="1">
      <alignment horizontal="center" vertical="center"/>
      <protection locked="0"/>
    </xf>
    <xf numFmtId="0" fontId="17" fillId="4" borderId="32" xfId="0" applyFont="1" applyFill="1" applyBorder="1" applyAlignment="1" applyProtection="1">
      <alignment horizontal="left" vertical="center" wrapText="1"/>
      <protection locked="0"/>
    </xf>
    <xf numFmtId="0" fontId="17" fillId="4" borderId="33" xfId="0" applyFont="1" applyFill="1" applyBorder="1" applyAlignment="1" applyProtection="1">
      <alignment horizontal="left" vertical="center" wrapText="1"/>
      <protection locked="0"/>
    </xf>
    <xf numFmtId="0" fontId="17" fillId="4" borderId="34" xfId="0" applyFont="1" applyFill="1" applyBorder="1" applyAlignment="1" applyProtection="1">
      <alignment vertical="center" wrapText="1"/>
      <protection locked="0"/>
    </xf>
    <xf numFmtId="0" fontId="38" fillId="0" borderId="29" xfId="0" applyFont="1" applyBorder="1" applyAlignment="1" applyProtection="1">
      <alignment horizontal="left" vertical="center" wrapText="1"/>
      <protection locked="0"/>
    </xf>
    <xf numFmtId="9" fontId="42" fillId="3" borderId="29" xfId="0" applyNumberFormat="1" applyFont="1" applyFill="1" applyBorder="1" applyAlignment="1" applyProtection="1">
      <alignment horizontal="center" vertical="center"/>
      <protection locked="0"/>
    </xf>
    <xf numFmtId="0" fontId="13" fillId="7" borderId="11"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7" borderId="13" xfId="0" applyFont="1" applyFill="1" applyBorder="1" applyAlignment="1">
      <alignment horizontal="center" vertical="center" wrapText="1"/>
    </xf>
    <xf numFmtId="14" fontId="14" fillId="7" borderId="22" xfId="3" applyNumberFormat="1" applyFont="1" applyFill="1" applyBorder="1" applyAlignment="1">
      <alignment horizontal="center" vertical="center"/>
    </xf>
    <xf numFmtId="14" fontId="14" fillId="7" borderId="23" xfId="3" applyNumberFormat="1" applyFont="1" applyFill="1" applyBorder="1" applyAlignment="1">
      <alignment horizontal="center" vertical="center"/>
    </xf>
    <xf numFmtId="165" fontId="14" fillId="7" borderId="29" xfId="3" applyNumberFormat="1" applyFont="1" applyFill="1" applyBorder="1" applyAlignment="1">
      <alignment horizontal="center" vertical="center" textRotation="90" wrapText="1"/>
    </xf>
    <xf numFmtId="0" fontId="44" fillId="7" borderId="17" xfId="0" applyFont="1" applyFill="1" applyBorder="1" applyAlignment="1">
      <alignment horizontal="center" vertical="center" wrapText="1"/>
    </xf>
    <xf numFmtId="0" fontId="44" fillId="7" borderId="20" xfId="0" applyFont="1" applyFill="1" applyBorder="1" applyAlignment="1">
      <alignment horizontal="center" vertical="center" wrapText="1"/>
    </xf>
    <xf numFmtId="0" fontId="44" fillId="7" borderId="18" xfId="0" applyFont="1" applyFill="1" applyBorder="1" applyAlignment="1">
      <alignment horizontal="center" vertical="center" wrapText="1"/>
    </xf>
    <xf numFmtId="0" fontId="13" fillId="7" borderId="18" xfId="0" applyFont="1" applyFill="1" applyBorder="1" applyAlignment="1">
      <alignment horizontal="center" vertical="center" wrapText="1"/>
    </xf>
    <xf numFmtId="0" fontId="13" fillId="7" borderId="11" xfId="0" applyFont="1" applyFill="1" applyBorder="1" applyAlignment="1">
      <alignment horizontal="center" vertical="center"/>
    </xf>
    <xf numFmtId="0" fontId="13" fillId="7" borderId="12" xfId="0" applyFont="1" applyFill="1" applyBorder="1" applyAlignment="1">
      <alignment horizontal="center" vertical="center"/>
    </xf>
    <xf numFmtId="0" fontId="13" fillId="7" borderId="13" xfId="0" applyFont="1" applyFill="1" applyBorder="1" applyAlignment="1">
      <alignment horizontal="center" vertical="center"/>
    </xf>
  </cellXfs>
  <cellStyles count="6">
    <cellStyle name="Comma" xfId="1" builtinId="3"/>
    <cellStyle name="Currency 2" xfId="5" xr:uid="{FF984296-9DD3-4FD0-9E07-6D0B7559421C}"/>
    <cellStyle name="Normal" xfId="0" builtinId="0"/>
    <cellStyle name="Normal 2" xfId="3" xr:uid="{E6C24849-63A4-4CE4-90E3-5D1D6438A4FF}"/>
    <cellStyle name="Normal 3" xfId="4" xr:uid="{B0D16A6A-377F-4412-BD4B-17C8B7A9DC8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21" Type="http://schemas.openxmlformats.org/officeDocument/2006/relationships/externalLink" Target="externalLinks/externalLink5.xml"/><Relationship Id="rId34" Type="http://schemas.openxmlformats.org/officeDocument/2006/relationships/externalLink" Target="externalLinks/externalLink1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externalLink" Target="externalLinks/externalLink17.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openxmlformats.org/officeDocument/2006/relationships/externalLink" Target="externalLinks/externalLink16.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externalLink" Target="externalLinks/externalLink14.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22</xdr:col>
      <xdr:colOff>24840</xdr:colOff>
      <xdr:row>0</xdr:row>
      <xdr:rowOff>265957</xdr:rowOff>
    </xdr:from>
    <xdr:to>
      <xdr:col>22</xdr:col>
      <xdr:colOff>3826081</xdr:colOff>
      <xdr:row>2</xdr:row>
      <xdr:rowOff>69272</xdr:rowOff>
    </xdr:to>
    <xdr:pic>
      <xdr:nvPicPr>
        <xdr:cNvPr id="2" name="Picture 1">
          <a:extLst>
            <a:ext uri="{FF2B5EF4-FFF2-40B4-BE49-F238E27FC236}">
              <a16:creationId xmlns:a16="http://schemas.microsoft.com/office/drawing/2014/main" id="{99F9C945-BD09-4B65-978B-69C0C5D768A7}"/>
            </a:ext>
          </a:extLst>
        </xdr:cNvPr>
        <xdr:cNvPicPr>
          <a:picLocks noChangeAspect="1"/>
        </xdr:cNvPicPr>
      </xdr:nvPicPr>
      <xdr:blipFill>
        <a:blip xmlns:r="http://schemas.openxmlformats.org/officeDocument/2006/relationships" r:embed="rId1"/>
        <a:stretch>
          <a:fillRect/>
        </a:stretch>
      </xdr:blipFill>
      <xdr:spPr>
        <a:xfrm>
          <a:off x="19465365" y="265957"/>
          <a:ext cx="3801241" cy="936790"/>
        </a:xfrm>
        <a:prstGeom prst="rect">
          <a:avLst/>
        </a:prstGeom>
      </xdr:spPr>
    </xdr:pic>
    <xdr:clientData/>
  </xdr:twoCellAnchor>
  <xdr:twoCellAnchor editAs="oneCell">
    <xdr:from>
      <xdr:col>0</xdr:col>
      <xdr:colOff>888225</xdr:colOff>
      <xdr:row>0</xdr:row>
      <xdr:rowOff>223697</xdr:rowOff>
    </xdr:from>
    <xdr:to>
      <xdr:col>7</xdr:col>
      <xdr:colOff>2999509</xdr:colOff>
      <xdr:row>2</xdr:row>
      <xdr:rowOff>138545</xdr:rowOff>
    </xdr:to>
    <xdr:pic>
      <xdr:nvPicPr>
        <xdr:cNvPr id="3" name="Picture 2">
          <a:extLst>
            <a:ext uri="{FF2B5EF4-FFF2-40B4-BE49-F238E27FC236}">
              <a16:creationId xmlns:a16="http://schemas.microsoft.com/office/drawing/2014/main" id="{98741BC1-3841-4C85-8066-3A9C31050CB8}"/>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888225" y="223697"/>
          <a:ext cx="4549684" cy="10483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17</xdr:col>
      <xdr:colOff>52244</xdr:colOff>
      <xdr:row>1</xdr:row>
      <xdr:rowOff>34637</xdr:rowOff>
    </xdr:from>
    <xdr:to>
      <xdr:col>23</xdr:col>
      <xdr:colOff>1834174</xdr:colOff>
      <xdr:row>2</xdr:row>
      <xdr:rowOff>239569</xdr:rowOff>
    </xdr:to>
    <xdr:pic>
      <xdr:nvPicPr>
        <xdr:cNvPr id="2" name="Picture 1">
          <a:extLst>
            <a:ext uri="{FF2B5EF4-FFF2-40B4-BE49-F238E27FC236}">
              <a16:creationId xmlns:a16="http://schemas.microsoft.com/office/drawing/2014/main" id="{5E97E6C3-C2EA-4581-BE92-36A51CDE7068}"/>
            </a:ext>
          </a:extLst>
        </xdr:cNvPr>
        <xdr:cNvPicPr>
          <a:picLocks noChangeAspect="1"/>
        </xdr:cNvPicPr>
      </xdr:nvPicPr>
      <xdr:blipFill>
        <a:blip xmlns:r="http://schemas.openxmlformats.org/officeDocument/2006/relationships" r:embed="rId1"/>
        <a:stretch>
          <a:fillRect/>
        </a:stretch>
      </xdr:blipFill>
      <xdr:spPr>
        <a:xfrm>
          <a:off x="21940694" y="368012"/>
          <a:ext cx="3163055" cy="738332"/>
        </a:xfrm>
        <a:prstGeom prst="rect">
          <a:avLst/>
        </a:prstGeom>
      </xdr:spPr>
    </xdr:pic>
    <xdr:clientData/>
  </xdr:twoCellAnchor>
  <xdr:twoCellAnchor editAs="oneCell">
    <xdr:from>
      <xdr:col>0</xdr:col>
      <xdr:colOff>1301750</xdr:colOff>
      <xdr:row>0</xdr:row>
      <xdr:rowOff>50516</xdr:rowOff>
    </xdr:from>
    <xdr:to>
      <xdr:col>7</xdr:col>
      <xdr:colOff>3343852</xdr:colOff>
      <xdr:row>2</xdr:row>
      <xdr:rowOff>263379</xdr:rowOff>
    </xdr:to>
    <xdr:pic>
      <xdr:nvPicPr>
        <xdr:cNvPr id="3" name="Picture 2">
          <a:extLst>
            <a:ext uri="{FF2B5EF4-FFF2-40B4-BE49-F238E27FC236}">
              <a16:creationId xmlns:a16="http://schemas.microsoft.com/office/drawing/2014/main" id="{7788EA74-D10C-4AD7-8091-3D15340558C4}"/>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1301750" y="50516"/>
          <a:ext cx="4137602" cy="1079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23</xdr:col>
      <xdr:colOff>254000</xdr:colOff>
      <xdr:row>0</xdr:row>
      <xdr:rowOff>431497</xdr:rowOff>
    </xdr:from>
    <xdr:to>
      <xdr:col>23</xdr:col>
      <xdr:colOff>3825875</xdr:colOff>
      <xdr:row>2</xdr:row>
      <xdr:rowOff>285750</xdr:rowOff>
    </xdr:to>
    <xdr:pic>
      <xdr:nvPicPr>
        <xdr:cNvPr id="2" name="Picture 1">
          <a:extLst>
            <a:ext uri="{FF2B5EF4-FFF2-40B4-BE49-F238E27FC236}">
              <a16:creationId xmlns:a16="http://schemas.microsoft.com/office/drawing/2014/main" id="{473FC98D-31FE-47C0-9760-2EC4F3A491B7}"/>
            </a:ext>
          </a:extLst>
        </xdr:cNvPr>
        <xdr:cNvPicPr>
          <a:picLocks noChangeAspect="1"/>
        </xdr:cNvPicPr>
      </xdr:nvPicPr>
      <xdr:blipFill>
        <a:blip xmlns:r="http://schemas.openxmlformats.org/officeDocument/2006/relationships" r:embed="rId1"/>
        <a:stretch>
          <a:fillRect/>
        </a:stretch>
      </xdr:blipFill>
      <xdr:spPr>
        <a:xfrm>
          <a:off x="21494750" y="431497"/>
          <a:ext cx="3571875" cy="987728"/>
        </a:xfrm>
        <a:prstGeom prst="rect">
          <a:avLst/>
        </a:prstGeom>
      </xdr:spPr>
    </xdr:pic>
    <xdr:clientData/>
  </xdr:twoCellAnchor>
  <xdr:twoCellAnchor editAs="oneCell">
    <xdr:from>
      <xdr:col>0</xdr:col>
      <xdr:colOff>809625</xdr:colOff>
      <xdr:row>0</xdr:row>
      <xdr:rowOff>28575</xdr:rowOff>
    </xdr:from>
    <xdr:to>
      <xdr:col>7</xdr:col>
      <xdr:colOff>3016250</xdr:colOff>
      <xdr:row>2</xdr:row>
      <xdr:rowOff>209550</xdr:rowOff>
    </xdr:to>
    <xdr:pic>
      <xdr:nvPicPr>
        <xdr:cNvPr id="3" name="Picture 2">
          <a:extLst>
            <a:ext uri="{FF2B5EF4-FFF2-40B4-BE49-F238E27FC236}">
              <a16:creationId xmlns:a16="http://schemas.microsoft.com/office/drawing/2014/main" id="{78CF2DD9-A758-429A-8D87-CC9C8DE7D342}"/>
            </a:ext>
            <a:ext uri="{147F2762-F138-4A5C-976F-8EAC2B608ADB}">
              <a16:predDERef xmlns:a16="http://schemas.microsoft.com/office/drawing/2014/main" pred="{FA5CA049-312D-4F37-A79F-8A7E2059635C}"/>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809625" y="28575"/>
          <a:ext cx="4302125" cy="1314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31749</xdr:colOff>
      <xdr:row>0</xdr:row>
      <xdr:rowOff>412749</xdr:rowOff>
    </xdr:from>
    <xdr:to>
      <xdr:col>23</xdr:col>
      <xdr:colOff>2401367</xdr:colOff>
      <xdr:row>2</xdr:row>
      <xdr:rowOff>79374</xdr:rowOff>
    </xdr:to>
    <xdr:pic>
      <xdr:nvPicPr>
        <xdr:cNvPr id="2" name="Picture 1">
          <a:extLst>
            <a:ext uri="{FF2B5EF4-FFF2-40B4-BE49-F238E27FC236}">
              <a16:creationId xmlns:a16="http://schemas.microsoft.com/office/drawing/2014/main" id="{7367C0CA-2EBD-43C8-B605-F57439825990}"/>
            </a:ext>
          </a:extLst>
        </xdr:cNvPr>
        <xdr:cNvPicPr>
          <a:picLocks noChangeAspect="1"/>
        </xdr:cNvPicPr>
      </xdr:nvPicPr>
      <xdr:blipFill>
        <a:blip xmlns:r="http://schemas.openxmlformats.org/officeDocument/2006/relationships" r:embed="rId1"/>
        <a:stretch>
          <a:fillRect/>
        </a:stretch>
      </xdr:blipFill>
      <xdr:spPr>
        <a:xfrm>
          <a:off x="21377274" y="412749"/>
          <a:ext cx="3455467" cy="800100"/>
        </a:xfrm>
        <a:prstGeom prst="rect">
          <a:avLst/>
        </a:prstGeom>
      </xdr:spPr>
    </xdr:pic>
    <xdr:clientData/>
  </xdr:twoCellAnchor>
  <xdr:twoCellAnchor editAs="oneCell">
    <xdr:from>
      <xdr:col>0</xdr:col>
      <xdr:colOff>982032</xdr:colOff>
      <xdr:row>0</xdr:row>
      <xdr:rowOff>242459</xdr:rowOff>
    </xdr:from>
    <xdr:to>
      <xdr:col>7</xdr:col>
      <xdr:colOff>3872063</xdr:colOff>
      <xdr:row>2</xdr:row>
      <xdr:rowOff>95250</xdr:rowOff>
    </xdr:to>
    <xdr:pic>
      <xdr:nvPicPr>
        <xdr:cNvPr id="3" name="Picture 2">
          <a:extLst>
            <a:ext uri="{FF2B5EF4-FFF2-40B4-BE49-F238E27FC236}">
              <a16:creationId xmlns:a16="http://schemas.microsoft.com/office/drawing/2014/main" id="{4D735196-4713-4CCF-A116-AC285DBC30BB}"/>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982032" y="242459"/>
          <a:ext cx="5039960" cy="986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22</xdr:col>
      <xdr:colOff>152400</xdr:colOff>
      <xdr:row>0</xdr:row>
      <xdr:rowOff>266699</xdr:rowOff>
    </xdr:from>
    <xdr:to>
      <xdr:col>23</xdr:col>
      <xdr:colOff>1504950</xdr:colOff>
      <xdr:row>2</xdr:row>
      <xdr:rowOff>180202</xdr:rowOff>
    </xdr:to>
    <xdr:pic>
      <xdr:nvPicPr>
        <xdr:cNvPr id="2" name="Picture 1">
          <a:extLst>
            <a:ext uri="{FF2B5EF4-FFF2-40B4-BE49-F238E27FC236}">
              <a16:creationId xmlns:a16="http://schemas.microsoft.com/office/drawing/2014/main" id="{F65818DE-0B3C-479A-8C0C-D0A0017CC20E}"/>
            </a:ext>
          </a:extLst>
        </xdr:cNvPr>
        <xdr:cNvPicPr>
          <a:picLocks noChangeAspect="1"/>
        </xdr:cNvPicPr>
      </xdr:nvPicPr>
      <xdr:blipFill>
        <a:blip xmlns:r="http://schemas.openxmlformats.org/officeDocument/2006/relationships" r:embed="rId1"/>
        <a:stretch>
          <a:fillRect/>
        </a:stretch>
      </xdr:blipFill>
      <xdr:spPr>
        <a:xfrm>
          <a:off x="20002500" y="266699"/>
          <a:ext cx="3600450" cy="1046978"/>
        </a:xfrm>
        <a:prstGeom prst="rect">
          <a:avLst/>
        </a:prstGeom>
      </xdr:spPr>
    </xdr:pic>
    <xdr:clientData/>
  </xdr:twoCellAnchor>
  <xdr:twoCellAnchor editAs="oneCell">
    <xdr:from>
      <xdr:col>5</xdr:col>
      <xdr:colOff>32706</xdr:colOff>
      <xdr:row>0</xdr:row>
      <xdr:rowOff>163084</xdr:rowOff>
    </xdr:from>
    <xdr:to>
      <xdr:col>7</xdr:col>
      <xdr:colOff>3771900</xdr:colOff>
      <xdr:row>2</xdr:row>
      <xdr:rowOff>342900</xdr:rowOff>
    </xdr:to>
    <xdr:pic>
      <xdr:nvPicPr>
        <xdr:cNvPr id="3" name="Picture 2">
          <a:extLst>
            <a:ext uri="{FF2B5EF4-FFF2-40B4-BE49-F238E27FC236}">
              <a16:creationId xmlns:a16="http://schemas.microsoft.com/office/drawing/2014/main" id="{EE3EEE1F-CD6C-4263-8CBF-796AB51D9440}"/>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1366206" y="163084"/>
          <a:ext cx="4501194" cy="13132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23</xdr:col>
      <xdr:colOff>35354</xdr:colOff>
      <xdr:row>0</xdr:row>
      <xdr:rowOff>323849</xdr:rowOff>
    </xdr:from>
    <xdr:to>
      <xdr:col>23</xdr:col>
      <xdr:colOff>4190999</xdr:colOff>
      <xdr:row>2</xdr:row>
      <xdr:rowOff>209550</xdr:rowOff>
    </xdr:to>
    <xdr:pic>
      <xdr:nvPicPr>
        <xdr:cNvPr id="2" name="Picture 1">
          <a:extLst>
            <a:ext uri="{FF2B5EF4-FFF2-40B4-BE49-F238E27FC236}">
              <a16:creationId xmlns:a16="http://schemas.microsoft.com/office/drawing/2014/main" id="{34EAA6E0-F279-4C76-9072-F388B0EB882B}"/>
            </a:ext>
          </a:extLst>
        </xdr:cNvPr>
        <xdr:cNvPicPr>
          <a:picLocks noChangeAspect="1"/>
        </xdr:cNvPicPr>
      </xdr:nvPicPr>
      <xdr:blipFill>
        <a:blip xmlns:r="http://schemas.openxmlformats.org/officeDocument/2006/relationships" r:embed="rId1"/>
        <a:stretch>
          <a:fillRect/>
        </a:stretch>
      </xdr:blipFill>
      <xdr:spPr>
        <a:xfrm>
          <a:off x="22495304" y="323849"/>
          <a:ext cx="4155645" cy="1019176"/>
        </a:xfrm>
        <a:prstGeom prst="rect">
          <a:avLst/>
        </a:prstGeom>
      </xdr:spPr>
    </xdr:pic>
    <xdr:clientData/>
  </xdr:twoCellAnchor>
  <xdr:twoCellAnchor editAs="oneCell">
    <xdr:from>
      <xdr:col>5</xdr:col>
      <xdr:colOff>280356</xdr:colOff>
      <xdr:row>0</xdr:row>
      <xdr:rowOff>147968</xdr:rowOff>
    </xdr:from>
    <xdr:to>
      <xdr:col>7</xdr:col>
      <xdr:colOff>3581400</xdr:colOff>
      <xdr:row>2</xdr:row>
      <xdr:rowOff>285749</xdr:rowOff>
    </xdr:to>
    <xdr:pic>
      <xdr:nvPicPr>
        <xdr:cNvPr id="3" name="Picture 2">
          <a:extLst>
            <a:ext uri="{FF2B5EF4-FFF2-40B4-BE49-F238E27FC236}">
              <a16:creationId xmlns:a16="http://schemas.microsoft.com/office/drawing/2014/main" id="{D8413E65-BF51-4841-86B6-63058B0FF6E4}"/>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1613856" y="147968"/>
          <a:ext cx="4063044" cy="12712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23</xdr:col>
      <xdr:colOff>95250</xdr:colOff>
      <xdr:row>0</xdr:row>
      <xdr:rowOff>380999</xdr:rowOff>
    </xdr:from>
    <xdr:to>
      <xdr:col>23</xdr:col>
      <xdr:colOff>3924300</xdr:colOff>
      <xdr:row>2</xdr:row>
      <xdr:rowOff>218302</xdr:rowOff>
    </xdr:to>
    <xdr:pic>
      <xdr:nvPicPr>
        <xdr:cNvPr id="2" name="Picture 1">
          <a:extLst>
            <a:ext uri="{FF2B5EF4-FFF2-40B4-BE49-F238E27FC236}">
              <a16:creationId xmlns:a16="http://schemas.microsoft.com/office/drawing/2014/main" id="{CFB6EC3C-0394-437B-9E4C-4C1ACA761BBE}"/>
            </a:ext>
          </a:extLst>
        </xdr:cNvPr>
        <xdr:cNvPicPr>
          <a:picLocks noChangeAspect="1"/>
        </xdr:cNvPicPr>
      </xdr:nvPicPr>
      <xdr:blipFill>
        <a:blip xmlns:r="http://schemas.openxmlformats.org/officeDocument/2006/relationships" r:embed="rId1"/>
        <a:stretch>
          <a:fillRect/>
        </a:stretch>
      </xdr:blipFill>
      <xdr:spPr>
        <a:xfrm>
          <a:off x="21888450" y="380999"/>
          <a:ext cx="3829050" cy="970778"/>
        </a:xfrm>
        <a:prstGeom prst="rect">
          <a:avLst/>
        </a:prstGeom>
      </xdr:spPr>
    </xdr:pic>
    <xdr:clientData/>
  </xdr:twoCellAnchor>
  <xdr:twoCellAnchor editAs="oneCell">
    <xdr:from>
      <xdr:col>3</xdr:col>
      <xdr:colOff>394656</xdr:colOff>
      <xdr:row>0</xdr:row>
      <xdr:rowOff>391684</xdr:rowOff>
    </xdr:from>
    <xdr:to>
      <xdr:col>7</xdr:col>
      <xdr:colOff>4431984</xdr:colOff>
      <xdr:row>2</xdr:row>
      <xdr:rowOff>266700</xdr:rowOff>
    </xdr:to>
    <xdr:pic>
      <xdr:nvPicPr>
        <xdr:cNvPr id="3" name="Picture 2">
          <a:extLst>
            <a:ext uri="{FF2B5EF4-FFF2-40B4-BE49-F238E27FC236}">
              <a16:creationId xmlns:a16="http://schemas.microsoft.com/office/drawing/2014/main" id="{120F0B41-382E-41F3-8D6D-2A8FD7AABDA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1333500" y="391684"/>
          <a:ext cx="5193984" cy="1008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23</xdr:col>
      <xdr:colOff>228600</xdr:colOff>
      <xdr:row>0</xdr:row>
      <xdr:rowOff>342899</xdr:rowOff>
    </xdr:from>
    <xdr:to>
      <xdr:col>23</xdr:col>
      <xdr:colOff>4007499</xdr:colOff>
      <xdr:row>2</xdr:row>
      <xdr:rowOff>256402</xdr:rowOff>
    </xdr:to>
    <xdr:pic>
      <xdr:nvPicPr>
        <xdr:cNvPr id="2" name="Picture 1">
          <a:extLst>
            <a:ext uri="{FF2B5EF4-FFF2-40B4-BE49-F238E27FC236}">
              <a16:creationId xmlns:a16="http://schemas.microsoft.com/office/drawing/2014/main" id="{82B7E879-47EE-43E4-87EB-D537D95E6EAC}"/>
            </a:ext>
          </a:extLst>
        </xdr:cNvPr>
        <xdr:cNvPicPr>
          <a:picLocks noChangeAspect="1"/>
        </xdr:cNvPicPr>
      </xdr:nvPicPr>
      <xdr:blipFill>
        <a:blip xmlns:r="http://schemas.openxmlformats.org/officeDocument/2006/relationships" r:embed="rId1"/>
        <a:stretch>
          <a:fillRect/>
        </a:stretch>
      </xdr:blipFill>
      <xdr:spPr>
        <a:xfrm>
          <a:off x="23460075" y="342899"/>
          <a:ext cx="3778899" cy="1046978"/>
        </a:xfrm>
        <a:prstGeom prst="rect">
          <a:avLst/>
        </a:prstGeom>
      </xdr:spPr>
    </xdr:pic>
    <xdr:clientData/>
  </xdr:twoCellAnchor>
  <xdr:twoCellAnchor editAs="oneCell">
    <xdr:from>
      <xdr:col>0</xdr:col>
      <xdr:colOff>771525</xdr:colOff>
      <xdr:row>0</xdr:row>
      <xdr:rowOff>0</xdr:rowOff>
    </xdr:from>
    <xdr:to>
      <xdr:col>7</xdr:col>
      <xdr:colOff>927100</xdr:colOff>
      <xdr:row>2</xdr:row>
      <xdr:rowOff>180975</xdr:rowOff>
    </xdr:to>
    <xdr:pic>
      <xdr:nvPicPr>
        <xdr:cNvPr id="3" name="Picture 2">
          <a:extLst>
            <a:ext uri="{FF2B5EF4-FFF2-40B4-BE49-F238E27FC236}">
              <a16:creationId xmlns:a16="http://schemas.microsoft.com/office/drawing/2014/main" id="{33AC952A-F27F-431B-A505-F4814407ADE3}"/>
            </a:ext>
            <a:ext uri="{147F2762-F138-4A5C-976F-8EAC2B608ADB}">
              <a16:predDERef xmlns:a16="http://schemas.microsoft.com/office/drawing/2014/main" pred="{E719330B-A340-4231-A752-4A8D6E342C4B}"/>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771525" y="0"/>
          <a:ext cx="4108450" cy="1314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56904</xdr:colOff>
      <xdr:row>0</xdr:row>
      <xdr:rowOff>179367</xdr:rowOff>
    </xdr:from>
    <xdr:to>
      <xdr:col>23</xdr:col>
      <xdr:colOff>3882986</xdr:colOff>
      <xdr:row>1</xdr:row>
      <xdr:rowOff>577684</xdr:rowOff>
    </xdr:to>
    <xdr:pic>
      <xdr:nvPicPr>
        <xdr:cNvPr id="2" name="Picture 1">
          <a:extLst>
            <a:ext uri="{FF2B5EF4-FFF2-40B4-BE49-F238E27FC236}">
              <a16:creationId xmlns:a16="http://schemas.microsoft.com/office/drawing/2014/main" id="{8A60D980-2627-46E1-96A4-C1E8CAB48F7D}"/>
            </a:ext>
          </a:extLst>
        </xdr:cNvPr>
        <xdr:cNvPicPr>
          <a:picLocks noChangeAspect="1"/>
        </xdr:cNvPicPr>
      </xdr:nvPicPr>
      <xdr:blipFill>
        <a:blip xmlns:r="http://schemas.openxmlformats.org/officeDocument/2006/relationships" r:embed="rId1"/>
        <a:stretch>
          <a:fillRect/>
        </a:stretch>
      </xdr:blipFill>
      <xdr:spPr>
        <a:xfrm>
          <a:off x="20049879" y="179367"/>
          <a:ext cx="3826082" cy="950767"/>
        </a:xfrm>
        <a:prstGeom prst="rect">
          <a:avLst/>
        </a:prstGeom>
      </xdr:spPr>
    </xdr:pic>
    <xdr:clientData/>
  </xdr:twoCellAnchor>
  <xdr:twoCellAnchor editAs="oneCell">
    <xdr:from>
      <xdr:col>0</xdr:col>
      <xdr:colOff>948838</xdr:colOff>
      <xdr:row>0</xdr:row>
      <xdr:rowOff>338740</xdr:rowOff>
    </xdr:from>
    <xdr:to>
      <xdr:col>7</xdr:col>
      <xdr:colOff>2164773</xdr:colOff>
      <xdr:row>2</xdr:row>
      <xdr:rowOff>94013</xdr:rowOff>
    </xdr:to>
    <xdr:pic>
      <xdr:nvPicPr>
        <xdr:cNvPr id="3" name="Picture 2">
          <a:extLst>
            <a:ext uri="{FF2B5EF4-FFF2-40B4-BE49-F238E27FC236}">
              <a16:creationId xmlns:a16="http://schemas.microsoft.com/office/drawing/2014/main" id="{B02FA958-FC74-4639-B81A-1B025B52520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948838" y="338740"/>
          <a:ext cx="3873410" cy="888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21</xdr:col>
      <xdr:colOff>57691</xdr:colOff>
      <xdr:row>0</xdr:row>
      <xdr:rowOff>440871</xdr:rowOff>
    </xdr:from>
    <xdr:to>
      <xdr:col>21</xdr:col>
      <xdr:colOff>3807031</xdr:colOff>
      <xdr:row>2</xdr:row>
      <xdr:rowOff>228600</xdr:rowOff>
    </xdr:to>
    <xdr:pic>
      <xdr:nvPicPr>
        <xdr:cNvPr id="2" name="Picture 1">
          <a:extLst>
            <a:ext uri="{FF2B5EF4-FFF2-40B4-BE49-F238E27FC236}">
              <a16:creationId xmlns:a16="http://schemas.microsoft.com/office/drawing/2014/main" id="{484996B2-D6F5-4C26-A148-19CCBF69B034}"/>
            </a:ext>
          </a:extLst>
        </xdr:cNvPr>
        <xdr:cNvPicPr>
          <a:picLocks noChangeAspect="1"/>
        </xdr:cNvPicPr>
      </xdr:nvPicPr>
      <xdr:blipFill>
        <a:blip xmlns:r="http://schemas.openxmlformats.org/officeDocument/2006/relationships" r:embed="rId1"/>
        <a:stretch>
          <a:fillRect/>
        </a:stretch>
      </xdr:blipFill>
      <xdr:spPr>
        <a:xfrm>
          <a:off x="20126866" y="440871"/>
          <a:ext cx="3749340" cy="921204"/>
        </a:xfrm>
        <a:prstGeom prst="rect">
          <a:avLst/>
        </a:prstGeom>
      </xdr:spPr>
    </xdr:pic>
    <xdr:clientData/>
  </xdr:twoCellAnchor>
  <xdr:twoCellAnchor editAs="oneCell">
    <xdr:from>
      <xdr:col>0</xdr:col>
      <xdr:colOff>585156</xdr:colOff>
      <xdr:row>0</xdr:row>
      <xdr:rowOff>296434</xdr:rowOff>
    </xdr:from>
    <xdr:to>
      <xdr:col>7</xdr:col>
      <xdr:colOff>3245490</xdr:colOff>
      <xdr:row>2</xdr:row>
      <xdr:rowOff>171450</xdr:rowOff>
    </xdr:to>
    <xdr:pic>
      <xdr:nvPicPr>
        <xdr:cNvPr id="3" name="Picture 2">
          <a:extLst>
            <a:ext uri="{FF2B5EF4-FFF2-40B4-BE49-F238E27FC236}">
              <a16:creationId xmlns:a16="http://schemas.microsoft.com/office/drawing/2014/main" id="{A10464AE-CF20-4E0F-BCEA-CBB12E517E2E}"/>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585156" y="296434"/>
          <a:ext cx="5193984" cy="1008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155863</xdr:colOff>
      <xdr:row>0</xdr:row>
      <xdr:rowOff>369866</xdr:rowOff>
    </xdr:from>
    <xdr:to>
      <xdr:col>23</xdr:col>
      <xdr:colOff>3826081</xdr:colOff>
      <xdr:row>2</xdr:row>
      <xdr:rowOff>140563</xdr:rowOff>
    </xdr:to>
    <xdr:pic>
      <xdr:nvPicPr>
        <xdr:cNvPr id="2" name="Picture 1">
          <a:extLst>
            <a:ext uri="{FF2B5EF4-FFF2-40B4-BE49-F238E27FC236}">
              <a16:creationId xmlns:a16="http://schemas.microsoft.com/office/drawing/2014/main" id="{6F3EF79F-7541-4AE7-BE00-4DC1644CF4D2}"/>
            </a:ext>
          </a:extLst>
        </xdr:cNvPr>
        <xdr:cNvPicPr>
          <a:picLocks noChangeAspect="1"/>
        </xdr:cNvPicPr>
      </xdr:nvPicPr>
      <xdr:blipFill>
        <a:blip xmlns:r="http://schemas.openxmlformats.org/officeDocument/2006/relationships" r:embed="rId1"/>
        <a:stretch>
          <a:fillRect/>
        </a:stretch>
      </xdr:blipFill>
      <xdr:spPr>
        <a:xfrm>
          <a:off x="21368038" y="369866"/>
          <a:ext cx="3670218" cy="904172"/>
        </a:xfrm>
        <a:prstGeom prst="rect">
          <a:avLst/>
        </a:prstGeom>
      </xdr:spPr>
    </xdr:pic>
    <xdr:clientData/>
  </xdr:twoCellAnchor>
  <xdr:twoCellAnchor editAs="oneCell">
    <xdr:from>
      <xdr:col>0</xdr:col>
      <xdr:colOff>969619</xdr:colOff>
      <xdr:row>0</xdr:row>
      <xdr:rowOff>258334</xdr:rowOff>
    </xdr:from>
    <xdr:to>
      <xdr:col>7</xdr:col>
      <xdr:colOff>2457450</xdr:colOff>
      <xdr:row>2</xdr:row>
      <xdr:rowOff>155864</xdr:rowOff>
    </xdr:to>
    <xdr:pic>
      <xdr:nvPicPr>
        <xdr:cNvPr id="3" name="Picture 2">
          <a:extLst>
            <a:ext uri="{FF2B5EF4-FFF2-40B4-BE49-F238E27FC236}">
              <a16:creationId xmlns:a16="http://schemas.microsoft.com/office/drawing/2014/main" id="{48E996AB-B087-46B6-A733-0C0E7D78549B}"/>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969619" y="258334"/>
          <a:ext cx="4031006" cy="1031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23</xdr:col>
      <xdr:colOff>58540</xdr:colOff>
      <xdr:row>0</xdr:row>
      <xdr:rowOff>456127</xdr:rowOff>
    </xdr:from>
    <xdr:to>
      <xdr:col>23</xdr:col>
      <xdr:colOff>2939142</xdr:colOff>
      <xdr:row>1</xdr:row>
      <xdr:rowOff>576482</xdr:rowOff>
    </xdr:to>
    <xdr:pic>
      <xdr:nvPicPr>
        <xdr:cNvPr id="2" name="Picture 1">
          <a:extLst>
            <a:ext uri="{FF2B5EF4-FFF2-40B4-BE49-F238E27FC236}">
              <a16:creationId xmlns:a16="http://schemas.microsoft.com/office/drawing/2014/main" id="{1BDB1246-E3A0-4E76-98F5-8C241BA35E95}"/>
            </a:ext>
          </a:extLst>
        </xdr:cNvPr>
        <xdr:cNvPicPr>
          <a:picLocks noChangeAspect="1"/>
        </xdr:cNvPicPr>
      </xdr:nvPicPr>
      <xdr:blipFill>
        <a:blip xmlns:r="http://schemas.openxmlformats.org/officeDocument/2006/relationships" r:embed="rId1"/>
        <a:stretch>
          <a:fillRect/>
        </a:stretch>
      </xdr:blipFill>
      <xdr:spPr>
        <a:xfrm>
          <a:off x="26547565" y="456127"/>
          <a:ext cx="2880602" cy="672805"/>
        </a:xfrm>
        <a:prstGeom prst="rect">
          <a:avLst/>
        </a:prstGeom>
      </xdr:spPr>
    </xdr:pic>
    <xdr:clientData/>
  </xdr:twoCellAnchor>
  <xdr:twoCellAnchor editAs="oneCell">
    <xdr:from>
      <xdr:col>0</xdr:col>
      <xdr:colOff>299406</xdr:colOff>
      <xdr:row>0</xdr:row>
      <xdr:rowOff>207818</xdr:rowOff>
    </xdr:from>
    <xdr:to>
      <xdr:col>7</xdr:col>
      <xdr:colOff>259773</xdr:colOff>
      <xdr:row>2</xdr:row>
      <xdr:rowOff>247650</xdr:rowOff>
    </xdr:to>
    <xdr:pic>
      <xdr:nvPicPr>
        <xdr:cNvPr id="3" name="Picture 2">
          <a:extLst>
            <a:ext uri="{FF2B5EF4-FFF2-40B4-BE49-F238E27FC236}">
              <a16:creationId xmlns:a16="http://schemas.microsoft.com/office/drawing/2014/main" id="{A7FDA802-6E7D-4A3E-ACBC-90D7DF32294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299406" y="207818"/>
          <a:ext cx="3960867" cy="1173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1143000</xdr:colOff>
      <xdr:row>0</xdr:row>
      <xdr:rowOff>317500</xdr:rowOff>
    </xdr:from>
    <xdr:to>
      <xdr:col>7</xdr:col>
      <xdr:colOff>2285951</xdr:colOff>
      <xdr:row>2</xdr:row>
      <xdr:rowOff>113594</xdr:rowOff>
    </xdr:to>
    <xdr:pic>
      <xdr:nvPicPr>
        <xdr:cNvPr id="2" name="Picture 1">
          <a:extLst>
            <a:ext uri="{FF2B5EF4-FFF2-40B4-BE49-F238E27FC236}">
              <a16:creationId xmlns:a16="http://schemas.microsoft.com/office/drawing/2014/main" id="{4F14B5F0-5BBB-4A09-A737-CC3AE05A6DDE}"/>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6432"/>
        <a:stretch/>
      </xdr:blipFill>
      <xdr:spPr bwMode="auto">
        <a:xfrm>
          <a:off x="1143000" y="317500"/>
          <a:ext cx="3238451" cy="9295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206375</xdr:colOff>
      <xdr:row>0</xdr:row>
      <xdr:rowOff>381000</xdr:rowOff>
    </xdr:from>
    <xdr:to>
      <xdr:col>23</xdr:col>
      <xdr:colOff>3977822</xdr:colOff>
      <xdr:row>2</xdr:row>
      <xdr:rowOff>125257</xdr:rowOff>
    </xdr:to>
    <xdr:pic>
      <xdr:nvPicPr>
        <xdr:cNvPr id="3" name="Picture 2">
          <a:extLst>
            <a:ext uri="{FF2B5EF4-FFF2-40B4-BE49-F238E27FC236}">
              <a16:creationId xmlns:a16="http://schemas.microsoft.com/office/drawing/2014/main" id="{E11C48D1-E01B-41BF-B93C-8EB72B0FABF5}"/>
            </a:ext>
          </a:extLst>
        </xdr:cNvPr>
        <xdr:cNvPicPr>
          <a:picLocks noChangeAspect="1"/>
        </xdr:cNvPicPr>
      </xdr:nvPicPr>
      <xdr:blipFill>
        <a:blip xmlns:r="http://schemas.openxmlformats.org/officeDocument/2006/relationships" r:embed="rId2"/>
        <a:stretch>
          <a:fillRect/>
        </a:stretch>
      </xdr:blipFill>
      <xdr:spPr>
        <a:xfrm>
          <a:off x="20285075" y="381000"/>
          <a:ext cx="3771447" cy="8777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23</xdr:col>
      <xdr:colOff>206375</xdr:colOff>
      <xdr:row>0</xdr:row>
      <xdr:rowOff>352122</xdr:rowOff>
    </xdr:from>
    <xdr:to>
      <xdr:col>23</xdr:col>
      <xdr:colOff>4368576</xdr:colOff>
      <xdr:row>2</xdr:row>
      <xdr:rowOff>190500</xdr:rowOff>
    </xdr:to>
    <xdr:pic>
      <xdr:nvPicPr>
        <xdr:cNvPr id="2" name="Picture 1">
          <a:extLst>
            <a:ext uri="{FF2B5EF4-FFF2-40B4-BE49-F238E27FC236}">
              <a16:creationId xmlns:a16="http://schemas.microsoft.com/office/drawing/2014/main" id="{52E6245D-C58E-4A99-A982-B925D6E9EA58}"/>
            </a:ext>
          </a:extLst>
        </xdr:cNvPr>
        <xdr:cNvPicPr>
          <a:picLocks noChangeAspect="1"/>
        </xdr:cNvPicPr>
      </xdr:nvPicPr>
      <xdr:blipFill>
        <a:blip xmlns:r="http://schemas.openxmlformats.org/officeDocument/2006/relationships" r:embed="rId1"/>
        <a:stretch>
          <a:fillRect/>
        </a:stretch>
      </xdr:blipFill>
      <xdr:spPr>
        <a:xfrm>
          <a:off x="26104850" y="352122"/>
          <a:ext cx="4162201" cy="971853"/>
        </a:xfrm>
        <a:prstGeom prst="rect">
          <a:avLst/>
        </a:prstGeom>
      </xdr:spPr>
    </xdr:pic>
    <xdr:clientData/>
  </xdr:twoCellAnchor>
  <xdr:twoCellAnchor editAs="oneCell">
    <xdr:from>
      <xdr:col>0</xdr:col>
      <xdr:colOff>730250</xdr:colOff>
      <xdr:row>0</xdr:row>
      <xdr:rowOff>226584</xdr:rowOff>
    </xdr:from>
    <xdr:to>
      <xdr:col>7</xdr:col>
      <xdr:colOff>3075076</xdr:colOff>
      <xdr:row>2</xdr:row>
      <xdr:rowOff>174625</xdr:rowOff>
    </xdr:to>
    <xdr:pic>
      <xdr:nvPicPr>
        <xdr:cNvPr id="3" name="Picture 2">
          <a:extLst>
            <a:ext uri="{FF2B5EF4-FFF2-40B4-BE49-F238E27FC236}">
              <a16:creationId xmlns:a16="http://schemas.microsoft.com/office/drawing/2014/main" id="{3956B543-751F-47F0-A172-1007DF1613F7}"/>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730250" y="226584"/>
          <a:ext cx="4440326" cy="1081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23</xdr:col>
      <xdr:colOff>247650</xdr:colOff>
      <xdr:row>0</xdr:row>
      <xdr:rowOff>349250</xdr:rowOff>
    </xdr:from>
    <xdr:to>
      <xdr:col>23</xdr:col>
      <xdr:colOff>4180680</xdr:colOff>
      <xdr:row>2</xdr:row>
      <xdr:rowOff>276665</xdr:rowOff>
    </xdr:to>
    <xdr:pic>
      <xdr:nvPicPr>
        <xdr:cNvPr id="2" name="Picture 1">
          <a:extLst>
            <a:ext uri="{FF2B5EF4-FFF2-40B4-BE49-F238E27FC236}">
              <a16:creationId xmlns:a16="http://schemas.microsoft.com/office/drawing/2014/main" id="{C023C5B8-8244-4BD6-9D08-1F0A80B9DC24}"/>
            </a:ext>
          </a:extLst>
        </xdr:cNvPr>
        <xdr:cNvPicPr>
          <a:picLocks noChangeAspect="1"/>
        </xdr:cNvPicPr>
      </xdr:nvPicPr>
      <xdr:blipFill>
        <a:blip xmlns:r="http://schemas.openxmlformats.org/officeDocument/2006/relationships" r:embed="rId1"/>
        <a:stretch>
          <a:fillRect/>
        </a:stretch>
      </xdr:blipFill>
      <xdr:spPr>
        <a:xfrm>
          <a:off x="20583525" y="349250"/>
          <a:ext cx="3933030" cy="1060890"/>
        </a:xfrm>
        <a:prstGeom prst="rect">
          <a:avLst/>
        </a:prstGeom>
      </xdr:spPr>
    </xdr:pic>
    <xdr:clientData/>
  </xdr:twoCellAnchor>
  <xdr:twoCellAnchor editAs="oneCell">
    <xdr:from>
      <xdr:col>0</xdr:col>
      <xdr:colOff>1151894</xdr:colOff>
      <xdr:row>0</xdr:row>
      <xdr:rowOff>189278</xdr:rowOff>
    </xdr:from>
    <xdr:to>
      <xdr:col>7</xdr:col>
      <xdr:colOff>2923138</xdr:colOff>
      <xdr:row>2</xdr:row>
      <xdr:rowOff>152400</xdr:rowOff>
    </xdr:to>
    <xdr:pic>
      <xdr:nvPicPr>
        <xdr:cNvPr id="3" name="Picture 2">
          <a:extLst>
            <a:ext uri="{FF2B5EF4-FFF2-40B4-BE49-F238E27FC236}">
              <a16:creationId xmlns:a16="http://schemas.microsoft.com/office/drawing/2014/main" id="{92456E3D-7E9F-482D-ADD7-BC6557BA68C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1151894" y="189278"/>
          <a:ext cx="4514444" cy="1096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22</xdr:col>
      <xdr:colOff>151006</xdr:colOff>
      <xdr:row>0</xdr:row>
      <xdr:rowOff>267827</xdr:rowOff>
    </xdr:from>
    <xdr:to>
      <xdr:col>22</xdr:col>
      <xdr:colOff>4057650</xdr:colOff>
      <xdr:row>2</xdr:row>
      <xdr:rowOff>95250</xdr:rowOff>
    </xdr:to>
    <xdr:pic>
      <xdr:nvPicPr>
        <xdr:cNvPr id="2" name="Picture 1">
          <a:extLst>
            <a:ext uri="{FF2B5EF4-FFF2-40B4-BE49-F238E27FC236}">
              <a16:creationId xmlns:a16="http://schemas.microsoft.com/office/drawing/2014/main" id="{51097BB5-23CE-472E-95DA-63382B30F768}"/>
            </a:ext>
          </a:extLst>
        </xdr:cNvPr>
        <xdr:cNvPicPr>
          <a:picLocks noChangeAspect="1"/>
        </xdr:cNvPicPr>
      </xdr:nvPicPr>
      <xdr:blipFill>
        <a:blip xmlns:r="http://schemas.openxmlformats.org/officeDocument/2006/relationships" r:embed="rId1"/>
        <a:stretch>
          <a:fillRect/>
        </a:stretch>
      </xdr:blipFill>
      <xdr:spPr>
        <a:xfrm>
          <a:off x="21010756" y="267827"/>
          <a:ext cx="3906644" cy="960898"/>
        </a:xfrm>
        <a:prstGeom prst="rect">
          <a:avLst/>
        </a:prstGeom>
      </xdr:spPr>
    </xdr:pic>
    <xdr:clientData/>
  </xdr:twoCellAnchor>
  <xdr:twoCellAnchor editAs="oneCell">
    <xdr:from>
      <xdr:col>0</xdr:col>
      <xdr:colOff>928056</xdr:colOff>
      <xdr:row>0</xdr:row>
      <xdr:rowOff>239284</xdr:rowOff>
    </xdr:from>
    <xdr:to>
      <xdr:col>7</xdr:col>
      <xdr:colOff>2343150</xdr:colOff>
      <xdr:row>2</xdr:row>
      <xdr:rowOff>114300</xdr:rowOff>
    </xdr:to>
    <xdr:pic>
      <xdr:nvPicPr>
        <xdr:cNvPr id="3" name="Picture 2">
          <a:extLst>
            <a:ext uri="{FF2B5EF4-FFF2-40B4-BE49-F238E27FC236}">
              <a16:creationId xmlns:a16="http://schemas.microsoft.com/office/drawing/2014/main" id="{F0E1602E-8FD2-47ED-8A64-389A6345C32B}"/>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16432"/>
        <a:stretch/>
      </xdr:blipFill>
      <xdr:spPr bwMode="auto">
        <a:xfrm>
          <a:off x="928056" y="239284"/>
          <a:ext cx="3986844" cy="10084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cis%20Castro/Desktop/Documentos%20Francis/Maestro%20de%20insumos/Maestro%20de%20insumos%20y%20matriz%20de%20presupuestaci&#243;n%20%20(17.04.2017).%20V1.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https://utecdo-my.sharepoint.com/personal/orlandoasencio_titulacion_gob_do/Documents/Escritorio/POA%202026%20Impresion/POA%202026%20DAF%20VF.xlsx" TargetMode="External"/><Relationship Id="rId1" Type="http://schemas.openxmlformats.org/officeDocument/2006/relationships/externalLinkPath" Target="POA%202026%20DAF%20VF.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https://utecdo-my.sharepoint.com/personal/orlandoasencio_titulacion_gob_do/Documents/Escritorio/POA%202026%20Impresion/POA%202026%20DCA%20VF.xlsx" TargetMode="External"/><Relationship Id="rId1" Type="http://schemas.openxmlformats.org/officeDocument/2006/relationships/externalLinkPath" Target="POA%202026%20DCA%20VF.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https://utecdo-my.sharepoint.com/personal/orlandoasencio_titulacion_gob_do/Documents/Escritorio/POA%202026%20Impresion/POA%202026%20DCO%20VF.xlsx" TargetMode="External"/><Relationship Id="rId1" Type="http://schemas.openxmlformats.org/officeDocument/2006/relationships/externalLinkPath" Target="POA%202026%20DCO%20VF.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https://utecdo-my.sharepoint.com/personal/orlandoasencio_titulacion_gob_do/Documents/Escritorio/POA%202026%20Impresion/POA%202026%20DJU%20VF.xlsx" TargetMode="External"/><Relationship Id="rId1" Type="http://schemas.openxmlformats.org/officeDocument/2006/relationships/externalLinkPath" Target="POA%202026%20DJU%20VF.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https://utecdo-my.sharepoint.com/personal/orlandoasencio_titulacion_gob_do/Documents/Escritorio/POA%202026%20Impresion/POA%202026%20DLE%20VF.xlsx" TargetMode="External"/><Relationship Id="rId1" Type="http://schemas.openxmlformats.org/officeDocument/2006/relationships/externalLinkPath" Target="POA%202026%20DLE%20VF.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https://utecdo-my.sharepoint.com/personal/orlandoasencio_titulacion_gob_do/Documents/Escritorio/POA%202026%20Impresion/POA%202026%20DPE%20VF.xlsx" TargetMode="External"/><Relationship Id="rId1" Type="http://schemas.openxmlformats.org/officeDocument/2006/relationships/externalLinkPath" Target="POA%202026%20DPE%20VF.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https://utecdo-my.sharepoint.com/personal/orlandoasencio_titulacion_gob_do/Documents/Escritorio/POA%202026%20Impresion/POA%202026%20DRH%20VF.xlsx" TargetMode="External"/><Relationship Id="rId1" Type="http://schemas.openxmlformats.org/officeDocument/2006/relationships/externalLinkPath" Target="POA%202026%20DRH%20VF.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https://utecdo-my.sharepoint.com/personal/orlandoasencio_titulacion_gob_do/Documents/Escritorio/POA%202026%20Impresion/POA%202026%20DSE%20VF.xlsx" TargetMode="External"/><Relationship Id="rId1" Type="http://schemas.openxmlformats.org/officeDocument/2006/relationships/externalLinkPath" Target="POA%202026%20DSE%20VF.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C:\Users\orlando%20asencio\AppData\Local\Microsoft\Olk\Attachments\ooa-13104a87-3ae7-4d0b-bd77-f4bfe4fc23d4\1d3fa21d9981fb5474e91d0ca2f6438d3931de53bf235c96e8652280b13baf5b\POA%202026%20DTI%20VF.xlsx" TargetMode="External"/><Relationship Id="rId1" Type="http://schemas.openxmlformats.org/officeDocument/2006/relationships/externalLinkPath" Target="file:///C:\Users\orlando%20asencio\AppData\Local\Microsoft\Olk\Attachments\ooa-13104a87-3ae7-4d0b-bd77-f4bfe4fc23d4\1d3fa21d9981fb5474e91d0ca2f6438d3931de53bf235c96e8652280b13baf5b\POA%202026%20DTI%20VF.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utecdo-my.sharepoint.com/personal/orlandoasencio_titulacion_gob_do/Documents/Escritorio/POA%202026%20Impresion/POA%202026%20Regional%20Este%20VF.xlsx" TargetMode="External"/><Relationship Id="rId1" Type="http://schemas.openxmlformats.org/officeDocument/2006/relationships/externalLinkPath" Target="POA%202026%20Regional%20Este%20V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uana%20Herrera/Documents/POA%20&amp;%20PACC/2019/PACC_2019_CPTTE.%20Ver%202.0%20(Febrero%202019).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utecdo-my.sharepoint.com/personal/orlandoasencio_titulacion_gob_do/Documents/Escritorio/POA%202026%20Impresion/POA%202026%20Regional%20Nordeste.xlsx" TargetMode="External"/><Relationship Id="rId1" Type="http://schemas.openxmlformats.org/officeDocument/2006/relationships/externalLinkPath" Target="POA%202026%20Regional%20Nordeste.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utecdo-my.sharepoint.com/personal/orlandoasencio_titulacion_gob_do/Documents/Escritorio/POA%202026%20Impresion/POA%202026%20Regional%20Norte%20%20VF.xlsx" TargetMode="External"/><Relationship Id="rId1" Type="http://schemas.openxmlformats.org/officeDocument/2006/relationships/externalLinkPath" Target="POA%202026%20Regional%20Norte%20%20VF.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utecdo-my.sharepoint.com/personal/orlandoasencio_titulacion_gob_do/Documents/Escritorio/POA%202026%20Impresion/POA%202026%20Regional%20Sur%20VF.xlsx" TargetMode="External"/><Relationship Id="rId1" Type="http://schemas.openxmlformats.org/officeDocument/2006/relationships/externalLinkPath" Target="POA%202026%20Regional%20Sur%20VF.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utecdo-my.sharepoint.com/personal/orlandoasencio_titulacion_gob_do/Documents/Escritorio/POA%202026%20Impresion/POA%202025%20DPD%20VF%20(1).xlsx" TargetMode="External"/><Relationship Id="rId1" Type="http://schemas.openxmlformats.org/officeDocument/2006/relationships/externalLinkPath" Target="POA%202025%20DPD%20VF%20(1).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utecdo-my.sharepoint.com/personal/orlandoasencio_titulacion_gob_do/Documents/Escritorio/POA%202026%20Impresion/POA%202025%20OAI%20VF.xlsx" TargetMode="External"/><Relationship Id="rId1" Type="http://schemas.openxmlformats.org/officeDocument/2006/relationships/externalLinkPath" Target="POA%202025%20OAI%20VF.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https://utecdo-my.sharepoint.com/personal/orlandoasencio_titulacion_gob_do/Documents/Escritorio/POA%202026%20Impresion/POA%202026%20DAC.xlsx" TargetMode="External"/><Relationship Id="rId1" Type="http://schemas.openxmlformats.org/officeDocument/2006/relationships/externalLinkPath" Target="POA%202026%20DA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de Presupuestacion2015"/>
      <sheetName val="PRODUCTOS"/>
      <sheetName val="SUBPRODUCTOS"/>
      <sheetName val="Maestro de Insumos"/>
      <sheetName val="Matriz de Presupuestacion 2013"/>
      <sheetName val="Maestros"/>
      <sheetName val="Hoja1"/>
      <sheetName val="Hoja2"/>
      <sheetName val="Hoja4"/>
      <sheetName val="Tasa de cambio"/>
      <sheetName val="Maestro de Insumos    "/>
      <sheetName val="Clasificador de Avances"/>
      <sheetName val="Libro de Códigos"/>
      <sheetName val="Libro de cód. Clasificador Avan"/>
      <sheetName val="Libro de cód."/>
      <sheetName val="Contactos y Seguimiento"/>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RIZ POA "/>
      <sheetName val="Seguimiento POA"/>
      <sheetName val="Libro de Código"/>
    </sheetNames>
    <sheetDataSet>
      <sheetData sheetId="0"/>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RIZ POA "/>
      <sheetName val="Seguimiento POA"/>
      <sheetName val="Libro de Código"/>
    </sheetNames>
    <sheetDataSet>
      <sheetData sheetId="0"/>
      <sheetData sheetId="1" refreshError="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bro de Código (2)"/>
      <sheetName val="MATRIZ POA "/>
      <sheetName val="Libro de Código"/>
    </sheetNames>
    <sheetDataSet>
      <sheetData sheetId="0" refreshError="1"/>
      <sheetData sheetId="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bro de Código (2)"/>
      <sheetName val="MATRIZ POA "/>
      <sheetName val="MATRIZ POA  (2)"/>
      <sheetName val="Seguimiento POA"/>
      <sheetName val="Libro de Código"/>
    </sheetNames>
    <sheetDataSet>
      <sheetData sheetId="0" refreshError="1"/>
      <sheetData sheetId="1" refreshError="1"/>
      <sheetData sheetId="2"/>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RIZ POA "/>
      <sheetName val="Seguimiento POA"/>
      <sheetName val="Libro de Código"/>
    </sheetNames>
    <sheetDataSet>
      <sheetData sheetId="0"/>
      <sheetData sheetId="1" refreshError="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bro de Código (2)"/>
      <sheetName val="MATRIZ POA "/>
      <sheetName val="Seguimiento POA"/>
      <sheetName val="Libro de Código"/>
    </sheetNames>
    <sheetDataSet>
      <sheetData sheetId="0" refreshError="1"/>
      <sheetData sheetId="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RIZ POA "/>
      <sheetName val="Seguimiento POA"/>
      <sheetName val="Libro de Código"/>
    </sheetNames>
    <sheetDataSet>
      <sheetData sheetId="0"/>
      <sheetData sheetId="1" refreshError="1"/>
      <sheetData sheetId="2"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bro de Código (2)"/>
      <sheetName val="MATRIZ POA "/>
      <sheetName val="Seguimiento POA"/>
      <sheetName val="Libro de Código"/>
    </sheetNames>
    <sheetDataSet>
      <sheetData sheetId="0" refreshError="1"/>
      <sheetData sheetId="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TRIZ POA "/>
      <sheetName val="Seguimiento POA"/>
      <sheetName val="Libro de Código"/>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bro de Código (2)"/>
      <sheetName val="MATRIZ POA "/>
      <sheetName val="Seguimiento POA"/>
      <sheetName val="Libro de Código"/>
    </sheetNames>
    <sheetDataSet>
      <sheetData sheetId="0" refreshError="1"/>
      <sheetData sheetId="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ACC"/>
      <sheetName val="Informacion "/>
      <sheetName val="UNSPSC"/>
      <sheetName val="ProcedureTemplate"/>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bro de Código (2)"/>
      <sheetName val="MATRIZ POA "/>
      <sheetName val="Seguimiento POA"/>
      <sheetName val="Libro de Código"/>
    </sheetNames>
    <sheetDataSet>
      <sheetData sheetId="0" refreshError="1"/>
      <sheetData sheetId="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bro de Código (2)"/>
      <sheetName val="MATRIZ POA"/>
      <sheetName val="Seguimiento POA"/>
      <sheetName val="Libro de Código"/>
    </sheetNames>
    <sheetDataSet>
      <sheetData sheetId="0" refreshError="1"/>
      <sheetData sheetId="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bro de Código (2)"/>
      <sheetName val="MATRIZ POA"/>
      <sheetName val="MATRIZ POA (2)"/>
      <sheetName val="Seguimiento POA"/>
      <sheetName val="Libro de Código"/>
    </sheetNames>
    <sheetDataSet>
      <sheetData sheetId="0" refreshError="1"/>
      <sheetData sheetId="1"/>
      <sheetData sheetId="2" refreshError="1"/>
      <sheetData sheetId="3" refreshError="1"/>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bro de Código (2)"/>
      <sheetName val="MATRIZ POA "/>
      <sheetName val="Hoja1"/>
      <sheetName val="Seguimiento POA"/>
      <sheetName val="Libro de Código"/>
    </sheetNames>
    <sheetDataSet>
      <sheetData sheetId="0" refreshError="1"/>
      <sheetData sheetId="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bro de Código (2)"/>
      <sheetName val="MATRIZ POA "/>
      <sheetName val="Seguimiento POA"/>
      <sheetName val="Libro de Código"/>
    </sheetNames>
    <sheetDataSet>
      <sheetData sheetId="0" refreshError="1"/>
      <sheetData sheetId="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eguimiento POA"/>
      <sheetName val="Libro de Código"/>
      <sheetName val="MATRIZ POA "/>
    </sheetNames>
    <sheetDataSet>
      <sheetData sheetId="0" refreshError="1"/>
      <sheetData sheetId="1" refreshError="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1EFD3-F0B6-49DD-876C-071D851983F6}">
  <sheetPr codeName="Sheet3">
    <tabColor theme="3" tint="0.39997558519241921"/>
  </sheetPr>
  <dimension ref="A1:AA27"/>
  <sheetViews>
    <sheetView showGridLines="0" view="pageBreakPreview" zoomScale="50" zoomScaleNormal="55" zoomScaleSheetLayoutView="50" workbookViewId="0">
      <selection activeCell="A7" sqref="A7:E7"/>
    </sheetView>
  </sheetViews>
  <sheetFormatPr defaultColWidth="11.42578125" defaultRowHeight="13.5" x14ac:dyDescent="0.25"/>
  <cols>
    <col min="1" max="1" width="25" style="15" customWidth="1"/>
    <col min="2" max="2" width="6.7109375" style="12" hidden="1" customWidth="1"/>
    <col min="3" max="4" width="6.7109375" style="104" hidden="1" customWidth="1"/>
    <col min="5" max="5" width="8.42578125" style="104" hidden="1" customWidth="1"/>
    <col min="6" max="7" width="5.7109375" style="15" customWidth="1"/>
    <col min="8" max="8" width="64.7109375" style="15" customWidth="1"/>
    <col min="9" max="9" width="68.85546875" style="107" customWidth="1"/>
    <col min="10" max="10" width="21.28515625" style="12" customWidth="1"/>
    <col min="11" max="11" width="37.140625" style="12" customWidth="1"/>
    <col min="12" max="12" width="26.7109375" style="107" customWidth="1"/>
    <col min="13" max="13" width="16.5703125" style="12" hidden="1" customWidth="1"/>
    <col min="14" max="14" width="20.42578125" style="107" hidden="1" customWidth="1"/>
    <col min="15" max="15" width="20.7109375" style="107" hidden="1" customWidth="1"/>
    <col min="16" max="16" width="11.42578125" style="10" hidden="1" customWidth="1"/>
    <col min="17" max="17" width="20.7109375" style="104" customWidth="1"/>
    <col min="18" max="18" width="20.7109375" style="109" customWidth="1"/>
    <col min="19" max="22" width="18.7109375" style="12" hidden="1" customWidth="1"/>
    <col min="23" max="23" width="58.28515625" style="110" customWidth="1"/>
    <col min="24" max="24" width="33" style="15" customWidth="1"/>
    <col min="25" max="25" width="11.42578125" style="15"/>
    <col min="26" max="26" width="18.42578125" style="15" bestFit="1" customWidth="1"/>
    <col min="27" max="16384" width="11.42578125" style="15"/>
  </cols>
  <sheetData>
    <row r="1" spans="1:27" ht="43.5" customHeight="1" x14ac:dyDescent="0.25">
      <c r="A1" s="1"/>
      <c r="B1" s="2"/>
      <c r="C1" s="2"/>
      <c r="D1" s="2"/>
      <c r="E1" s="2"/>
      <c r="F1" s="2"/>
      <c r="G1" s="2"/>
      <c r="H1" s="3"/>
      <c r="I1" s="4" t="s">
        <v>0</v>
      </c>
      <c r="J1" s="5"/>
      <c r="K1" s="6"/>
      <c r="L1" s="7" t="s">
        <v>1</v>
      </c>
      <c r="M1" s="8"/>
      <c r="N1" s="8"/>
      <c r="O1" s="9"/>
      <c r="Q1" s="11" t="s">
        <v>2</v>
      </c>
      <c r="R1" s="11"/>
      <c r="V1" s="11"/>
      <c r="W1" s="11"/>
      <c r="X1" s="13"/>
      <c r="Y1" s="14"/>
    </row>
    <row r="2" spans="1:27" ht="45.75" customHeight="1" x14ac:dyDescent="0.25">
      <c r="A2" s="16"/>
      <c r="B2" s="17"/>
      <c r="C2" s="17"/>
      <c r="D2" s="17"/>
      <c r="E2" s="17"/>
      <c r="F2" s="17"/>
      <c r="G2" s="17"/>
      <c r="H2" s="18"/>
      <c r="I2" s="19"/>
      <c r="J2" s="20"/>
      <c r="K2" s="21"/>
      <c r="L2" s="7" t="s">
        <v>3</v>
      </c>
      <c r="M2" s="22"/>
      <c r="N2" s="22"/>
      <c r="O2" s="23"/>
      <c r="Q2" s="11" t="s">
        <v>4</v>
      </c>
      <c r="R2" s="11"/>
      <c r="V2" s="11"/>
      <c r="W2" s="11"/>
      <c r="X2" s="24"/>
      <c r="Y2" s="14"/>
    </row>
    <row r="3" spans="1:27" ht="30" customHeight="1" x14ac:dyDescent="0.25">
      <c r="A3" s="25"/>
      <c r="B3" s="26"/>
      <c r="C3" s="26"/>
      <c r="D3" s="26"/>
      <c r="E3" s="26"/>
      <c r="F3" s="26"/>
      <c r="G3" s="26"/>
      <c r="H3" s="27"/>
      <c r="I3" s="28"/>
      <c r="J3" s="29"/>
      <c r="K3" s="30"/>
      <c r="L3" s="7" t="s">
        <v>5</v>
      </c>
      <c r="M3" s="31"/>
      <c r="N3" s="31"/>
      <c r="O3" s="32"/>
      <c r="Q3" s="11" t="s">
        <v>6</v>
      </c>
      <c r="R3" s="11"/>
      <c r="V3" s="11"/>
      <c r="W3" s="11"/>
      <c r="X3" s="24"/>
      <c r="Y3" s="14"/>
    </row>
    <row r="5" spans="1:27" s="45" customFormat="1" ht="39" customHeight="1" x14ac:dyDescent="0.25">
      <c r="A5" s="33" t="s">
        <v>7</v>
      </c>
      <c r="B5" s="34"/>
      <c r="C5" s="34"/>
      <c r="D5" s="34"/>
      <c r="E5" s="35"/>
      <c r="F5" s="36"/>
      <c r="G5" s="37"/>
      <c r="H5" s="37"/>
      <c r="I5" s="38"/>
      <c r="J5" s="38"/>
      <c r="K5" s="38"/>
      <c r="L5" s="38"/>
      <c r="M5" s="38"/>
      <c r="N5" s="38"/>
      <c r="O5" s="39"/>
      <c r="P5" s="40"/>
      <c r="Q5" s="41"/>
      <c r="R5" s="42"/>
      <c r="S5" s="42"/>
      <c r="T5" s="42"/>
      <c r="U5" s="42"/>
      <c r="V5" s="42"/>
      <c r="W5" s="44"/>
    </row>
    <row r="6" spans="1:27" s="45" customFormat="1" ht="78" customHeight="1" x14ac:dyDescent="0.2">
      <c r="A6" s="137" t="s">
        <v>8</v>
      </c>
      <c r="B6" s="138"/>
      <c r="C6" s="156"/>
      <c r="D6" s="140"/>
      <c r="E6" s="141"/>
      <c r="F6" s="469" t="s">
        <v>9</v>
      </c>
      <c r="G6" s="470"/>
      <c r="H6" s="470"/>
      <c r="I6" s="471"/>
      <c r="J6" s="145" t="s">
        <v>81</v>
      </c>
      <c r="K6" s="146"/>
      <c r="L6" s="146"/>
      <c r="M6" s="146"/>
      <c r="N6" s="146"/>
      <c r="O6" s="147"/>
      <c r="P6" s="114" t="s">
        <v>11</v>
      </c>
      <c r="Q6" s="115"/>
      <c r="R6" s="115"/>
      <c r="S6" s="115"/>
      <c r="T6" s="115"/>
      <c r="U6" s="115"/>
      <c r="V6" s="116"/>
      <c r="W6" s="155"/>
    </row>
    <row r="7" spans="1:27" s="46" customFormat="1" ht="54.75" customHeight="1" x14ac:dyDescent="0.35">
      <c r="A7" s="472">
        <v>46008</v>
      </c>
      <c r="B7" s="473"/>
      <c r="C7" s="473"/>
      <c r="D7" s="473"/>
      <c r="E7" s="473"/>
      <c r="F7" s="118" t="s">
        <v>13</v>
      </c>
      <c r="G7" s="119"/>
      <c r="H7" s="119"/>
      <c r="I7" s="119"/>
      <c r="J7" s="119"/>
      <c r="K7" s="119"/>
      <c r="L7" s="119"/>
      <c r="M7" s="120"/>
      <c r="N7" s="121" t="s">
        <v>14</v>
      </c>
      <c r="O7" s="122"/>
      <c r="P7" s="123" t="s">
        <v>15</v>
      </c>
      <c r="Q7" s="124" t="s">
        <v>16</v>
      </c>
      <c r="R7" s="124" t="s">
        <v>17</v>
      </c>
      <c r="S7" s="125" t="s">
        <v>18</v>
      </c>
      <c r="T7" s="125" t="s">
        <v>19</v>
      </c>
      <c r="U7" s="125" t="s">
        <v>20</v>
      </c>
      <c r="V7" s="125" t="s">
        <v>21</v>
      </c>
      <c r="W7" s="127" t="s">
        <v>23</v>
      </c>
    </row>
    <row r="8" spans="1:27" s="47" customFormat="1" ht="185.25" customHeight="1" x14ac:dyDescent="0.35">
      <c r="A8" s="128" t="s">
        <v>24</v>
      </c>
      <c r="B8" s="128" t="s">
        <v>25</v>
      </c>
      <c r="C8" s="128" t="s">
        <v>26</v>
      </c>
      <c r="D8" s="128" t="s">
        <v>27</v>
      </c>
      <c r="E8" s="128" t="s">
        <v>28</v>
      </c>
      <c r="F8" s="128" t="s">
        <v>29</v>
      </c>
      <c r="G8" s="128" t="s">
        <v>30</v>
      </c>
      <c r="H8" s="128" t="s">
        <v>31</v>
      </c>
      <c r="I8" s="129" t="s">
        <v>32</v>
      </c>
      <c r="J8" s="129" t="s">
        <v>33</v>
      </c>
      <c r="K8" s="130" t="s">
        <v>34</v>
      </c>
      <c r="L8" s="129" t="s">
        <v>35</v>
      </c>
      <c r="M8" s="130" t="s">
        <v>36</v>
      </c>
      <c r="N8" s="131" t="s">
        <v>37</v>
      </c>
      <c r="O8" s="132" t="s">
        <v>38</v>
      </c>
      <c r="P8" s="126"/>
      <c r="Q8" s="133"/>
      <c r="R8" s="133"/>
      <c r="S8" s="134" t="s">
        <v>16</v>
      </c>
      <c r="T8" s="134" t="s">
        <v>16</v>
      </c>
      <c r="U8" s="134" t="s">
        <v>16</v>
      </c>
      <c r="V8" s="134" t="s">
        <v>16</v>
      </c>
      <c r="W8" s="136"/>
    </row>
    <row r="9" spans="1:27" s="46" customFormat="1" ht="73.5" customHeight="1" x14ac:dyDescent="0.35">
      <c r="A9" s="48" t="s">
        <v>39</v>
      </c>
      <c r="B9" s="48">
        <v>1</v>
      </c>
      <c r="C9" s="49"/>
      <c r="D9" s="49"/>
      <c r="E9" s="49"/>
      <c r="F9" s="50" t="s">
        <v>82</v>
      </c>
      <c r="G9" s="51"/>
      <c r="H9" s="51"/>
      <c r="I9" s="51"/>
      <c r="J9" s="52"/>
      <c r="K9" s="53" t="s">
        <v>83</v>
      </c>
      <c r="L9" s="54"/>
      <c r="M9" s="49"/>
      <c r="N9" s="54"/>
      <c r="O9" s="54"/>
      <c r="P9" s="55" t="s">
        <v>42</v>
      </c>
      <c r="Q9" s="56">
        <v>1</v>
      </c>
      <c r="R9" s="57">
        <v>0.8</v>
      </c>
      <c r="S9" s="58">
        <v>0.25</v>
      </c>
      <c r="T9" s="58">
        <v>0.25</v>
      </c>
      <c r="U9" s="58">
        <v>0.25</v>
      </c>
      <c r="V9" s="58">
        <v>0.25</v>
      </c>
      <c r="W9" s="60">
        <f>+W10+W15</f>
        <v>0</v>
      </c>
    </row>
    <row r="10" spans="1:27" s="46" customFormat="1" ht="64.5" customHeight="1" x14ac:dyDescent="0.35">
      <c r="A10" s="61" t="s">
        <v>39</v>
      </c>
      <c r="B10" s="61"/>
      <c r="C10" s="62">
        <v>1</v>
      </c>
      <c r="D10" s="62">
        <v>1</v>
      </c>
      <c r="E10" s="62"/>
      <c r="F10" s="61"/>
      <c r="G10" s="63" t="s">
        <v>44</v>
      </c>
      <c r="H10" s="64"/>
      <c r="I10" s="64"/>
      <c r="J10" s="65"/>
      <c r="K10" s="66" t="s">
        <v>45</v>
      </c>
      <c r="L10" s="66"/>
      <c r="M10" s="66"/>
      <c r="N10" s="66"/>
      <c r="O10" s="66"/>
      <c r="P10" s="66" t="s">
        <v>42</v>
      </c>
      <c r="Q10" s="67">
        <v>1</v>
      </c>
      <c r="R10" s="68">
        <v>1</v>
      </c>
      <c r="S10" s="69"/>
      <c r="T10" s="69"/>
      <c r="U10" s="69"/>
      <c r="V10" s="69"/>
      <c r="W10" s="70">
        <f>SUM(W11:W13)</f>
        <v>0</v>
      </c>
      <c r="Z10" s="71"/>
    </row>
    <row r="11" spans="1:27" s="84" customFormat="1" ht="102.75" customHeight="1" x14ac:dyDescent="0.35">
      <c r="A11" s="72" t="str">
        <f>+ CONCATENATE("ID", "-", B11, "-",C11, ".", D11, ".", E11)</f>
        <v>ID-DDE-1.1.1</v>
      </c>
      <c r="B11" s="72" t="s">
        <v>39</v>
      </c>
      <c r="C11" s="73">
        <v>1</v>
      </c>
      <c r="D11" s="73">
        <v>1</v>
      </c>
      <c r="E11" s="73">
        <v>1</v>
      </c>
      <c r="F11" s="74"/>
      <c r="G11" s="75"/>
      <c r="H11" s="76" t="s">
        <v>84</v>
      </c>
      <c r="I11" s="76" t="s">
        <v>47</v>
      </c>
      <c r="J11" s="148" t="s">
        <v>85</v>
      </c>
      <c r="K11" s="76" t="s">
        <v>48</v>
      </c>
      <c r="L11" s="76" t="s">
        <v>49</v>
      </c>
      <c r="M11" s="77" t="s">
        <v>50</v>
      </c>
      <c r="N11" s="78" t="s">
        <v>51</v>
      </c>
      <c r="O11" s="78" t="s">
        <v>52</v>
      </c>
      <c r="P11" s="79"/>
      <c r="Q11" s="80"/>
      <c r="R11" s="81">
        <v>0.25</v>
      </c>
      <c r="S11" s="80"/>
      <c r="T11" s="80"/>
      <c r="U11" s="80"/>
      <c r="V11" s="82"/>
      <c r="W11" s="83">
        <v>0</v>
      </c>
    </row>
    <row r="12" spans="1:27" s="84" customFormat="1" ht="105.75" customHeight="1" x14ac:dyDescent="0.35">
      <c r="A12" s="72" t="str">
        <f>+ CONCATENATE("ID", "-", B12, "-",C12, ".", D12, ".", E12)</f>
        <v>ID-DDE-1.1.2</v>
      </c>
      <c r="B12" s="72" t="s">
        <v>39</v>
      </c>
      <c r="C12" s="73">
        <v>1</v>
      </c>
      <c r="D12" s="73">
        <v>1</v>
      </c>
      <c r="E12" s="73">
        <v>2</v>
      </c>
      <c r="F12" s="74"/>
      <c r="G12" s="75"/>
      <c r="H12" s="76" t="s">
        <v>53</v>
      </c>
      <c r="I12" s="76" t="s">
        <v>54</v>
      </c>
      <c r="J12" s="148" t="s">
        <v>85</v>
      </c>
      <c r="K12" s="76" t="s">
        <v>55</v>
      </c>
      <c r="L12" s="76" t="s">
        <v>56</v>
      </c>
      <c r="M12" s="77" t="s">
        <v>50</v>
      </c>
      <c r="N12" s="78" t="s">
        <v>51</v>
      </c>
      <c r="O12" s="78" t="s">
        <v>52</v>
      </c>
      <c r="P12" s="79"/>
      <c r="Q12" s="80"/>
      <c r="R12" s="81">
        <v>0.25</v>
      </c>
      <c r="S12" s="80"/>
      <c r="T12" s="80"/>
      <c r="U12" s="80"/>
      <c r="V12" s="82"/>
      <c r="W12" s="85">
        <v>0</v>
      </c>
    </row>
    <row r="13" spans="1:27" s="84" customFormat="1" ht="102" customHeight="1" x14ac:dyDescent="0.35">
      <c r="A13" s="72" t="str">
        <f t="shared" ref="A13:A14" si="0">+ CONCATENATE("ID", "-", B13, "-",C13, ".", D13, ".", E13)</f>
        <v>ID-DDE-1.1.3</v>
      </c>
      <c r="B13" s="72" t="s">
        <v>39</v>
      </c>
      <c r="C13" s="73">
        <v>1</v>
      </c>
      <c r="D13" s="73">
        <v>1</v>
      </c>
      <c r="E13" s="73">
        <v>3</v>
      </c>
      <c r="F13" s="74"/>
      <c r="G13" s="75"/>
      <c r="H13" s="76" t="s">
        <v>57</v>
      </c>
      <c r="I13" s="76" t="s">
        <v>58</v>
      </c>
      <c r="J13" s="148" t="s">
        <v>85</v>
      </c>
      <c r="K13" s="76" t="s">
        <v>48</v>
      </c>
      <c r="L13" s="76" t="s">
        <v>59</v>
      </c>
      <c r="M13" s="77" t="s">
        <v>50</v>
      </c>
      <c r="N13" s="78" t="s">
        <v>51</v>
      </c>
      <c r="O13" s="78" t="s">
        <v>52</v>
      </c>
      <c r="P13" s="79"/>
      <c r="Q13" s="80"/>
      <c r="R13" s="81">
        <v>0.25</v>
      </c>
      <c r="S13" s="80"/>
      <c r="T13" s="80"/>
      <c r="U13" s="80"/>
      <c r="V13" s="82"/>
      <c r="W13" s="85">
        <v>0</v>
      </c>
    </row>
    <row r="14" spans="1:27" s="84" customFormat="1" ht="102" customHeight="1" x14ac:dyDescent="0.35">
      <c r="A14" s="72" t="str">
        <f t="shared" si="0"/>
        <v>ID-DDE-1.1.4</v>
      </c>
      <c r="B14" s="72" t="s">
        <v>39</v>
      </c>
      <c r="C14" s="73">
        <v>1</v>
      </c>
      <c r="D14" s="73">
        <v>1</v>
      </c>
      <c r="E14" s="73">
        <v>4</v>
      </c>
      <c r="F14" s="74"/>
      <c r="G14" s="75"/>
      <c r="H14" s="76" t="s">
        <v>60</v>
      </c>
      <c r="I14" s="76" t="s">
        <v>86</v>
      </c>
      <c r="J14" s="148" t="s">
        <v>85</v>
      </c>
      <c r="K14" s="76" t="s">
        <v>48</v>
      </c>
      <c r="L14" s="76" t="s">
        <v>59</v>
      </c>
      <c r="M14" s="77" t="s">
        <v>50</v>
      </c>
      <c r="N14" s="78" t="s">
        <v>51</v>
      </c>
      <c r="O14" s="78" t="s">
        <v>52</v>
      </c>
      <c r="P14" s="79"/>
      <c r="Q14" s="80"/>
      <c r="R14" s="81">
        <v>0.25</v>
      </c>
      <c r="S14" s="80"/>
      <c r="T14" s="80"/>
      <c r="U14" s="80"/>
      <c r="V14" s="82"/>
      <c r="W14" s="85">
        <v>0</v>
      </c>
    </row>
    <row r="15" spans="1:27" s="46" customFormat="1" ht="64.5" customHeight="1" x14ac:dyDescent="0.35">
      <c r="A15" s="86"/>
      <c r="B15" s="49"/>
      <c r="C15" s="49"/>
      <c r="D15" s="49"/>
      <c r="E15" s="49"/>
      <c r="F15" s="50" t="s">
        <v>62</v>
      </c>
      <c r="G15" s="51"/>
      <c r="H15" s="51"/>
      <c r="I15" s="51"/>
      <c r="J15" s="52"/>
      <c r="K15" s="53" t="s">
        <v>83</v>
      </c>
      <c r="L15" s="54"/>
      <c r="M15" s="49"/>
      <c r="N15" s="54"/>
      <c r="O15" s="54"/>
      <c r="P15" s="55" t="s">
        <v>42</v>
      </c>
      <c r="Q15" s="56">
        <v>1</v>
      </c>
      <c r="R15" s="58">
        <v>0.2</v>
      </c>
      <c r="S15" s="58"/>
      <c r="T15" s="58"/>
      <c r="U15" s="58"/>
      <c r="V15" s="58"/>
      <c r="W15" s="60">
        <f>W16+W18</f>
        <v>0</v>
      </c>
    </row>
    <row r="16" spans="1:27" s="84" customFormat="1" ht="104.25" customHeight="1" x14ac:dyDescent="0.35">
      <c r="A16" s="87"/>
      <c r="B16" s="87"/>
      <c r="C16" s="62">
        <v>2</v>
      </c>
      <c r="D16" s="62">
        <v>1</v>
      </c>
      <c r="E16" s="62"/>
      <c r="F16" s="61"/>
      <c r="G16" s="63" t="s">
        <v>64</v>
      </c>
      <c r="H16" s="64"/>
      <c r="I16" s="64"/>
      <c r="J16" s="65"/>
      <c r="K16" s="149" t="s">
        <v>83</v>
      </c>
      <c r="L16" s="66"/>
      <c r="M16" s="66"/>
      <c r="N16" s="66"/>
      <c r="O16" s="66"/>
      <c r="P16" s="66" t="s">
        <v>42</v>
      </c>
      <c r="Q16" s="67">
        <v>1</v>
      </c>
      <c r="R16" s="88">
        <v>0.5</v>
      </c>
      <c r="S16" s="69"/>
      <c r="T16" s="69"/>
      <c r="U16" s="69"/>
      <c r="V16" s="69"/>
      <c r="W16" s="70">
        <f>SUM(W17:W17)</f>
        <v>0</v>
      </c>
      <c r="X16" s="46"/>
      <c r="Y16" s="46"/>
      <c r="Z16" s="71"/>
      <c r="AA16" s="46"/>
    </row>
    <row r="17" spans="1:27" s="47" customFormat="1" ht="62.25" customHeight="1" x14ac:dyDescent="0.35">
      <c r="A17" s="72" t="str">
        <f>+ CONCATENATE("ID", "-", B17, "-",C17, ".", D17, ".", E17)</f>
        <v>ID-DDE-2.1.1</v>
      </c>
      <c r="B17" s="72" t="s">
        <v>39</v>
      </c>
      <c r="C17" s="73">
        <f>C16</f>
        <v>2</v>
      </c>
      <c r="D17" s="73">
        <v>1</v>
      </c>
      <c r="E17" s="73">
        <v>1</v>
      </c>
      <c r="F17" s="74"/>
      <c r="G17" s="75"/>
      <c r="H17" s="89" t="s">
        <v>65</v>
      </c>
      <c r="I17" s="77" t="s">
        <v>66</v>
      </c>
      <c r="J17" s="148" t="s">
        <v>85</v>
      </c>
      <c r="K17" s="76"/>
      <c r="L17" s="77" t="s">
        <v>67</v>
      </c>
      <c r="M17" s="90" t="s">
        <v>68</v>
      </c>
      <c r="N17" s="77" t="s">
        <v>51</v>
      </c>
      <c r="O17" s="77" t="s">
        <v>52</v>
      </c>
      <c r="P17" s="79"/>
      <c r="Q17" s="80"/>
      <c r="R17" s="81">
        <v>1</v>
      </c>
      <c r="S17" s="80"/>
      <c r="T17" s="80"/>
      <c r="U17" s="80"/>
      <c r="V17" s="82"/>
      <c r="W17" s="91" t="s">
        <v>69</v>
      </c>
      <c r="X17" s="84"/>
      <c r="Y17" s="84"/>
      <c r="Z17" s="84"/>
      <c r="AA17" s="84"/>
    </row>
    <row r="18" spans="1:27" s="47" customFormat="1" ht="126" x14ac:dyDescent="0.35">
      <c r="A18" s="87"/>
      <c r="B18" s="87"/>
      <c r="C18" s="62">
        <v>2</v>
      </c>
      <c r="D18" s="62">
        <v>2</v>
      </c>
      <c r="E18" s="62"/>
      <c r="F18" s="61"/>
      <c r="G18" s="63" t="s">
        <v>70</v>
      </c>
      <c r="H18" s="64"/>
      <c r="I18" s="64"/>
      <c r="J18" s="65"/>
      <c r="K18" s="65" t="s">
        <v>83</v>
      </c>
      <c r="L18" s="66"/>
      <c r="M18" s="66"/>
      <c r="N18" s="66"/>
      <c r="O18" s="66"/>
      <c r="P18" s="66" t="s">
        <v>42</v>
      </c>
      <c r="Q18" s="67">
        <v>1</v>
      </c>
      <c r="R18" s="88">
        <v>0.5</v>
      </c>
      <c r="S18" s="69"/>
      <c r="T18" s="69"/>
      <c r="U18" s="69"/>
      <c r="V18" s="69"/>
      <c r="W18" s="70">
        <f>SUM(W19:W20)</f>
        <v>0</v>
      </c>
      <c r="X18" s="46"/>
      <c r="Y18" s="46"/>
      <c r="Z18" s="71"/>
      <c r="AA18" s="46"/>
    </row>
    <row r="19" spans="1:27" s="47" customFormat="1" ht="42" x14ac:dyDescent="0.35">
      <c r="A19" s="72" t="str">
        <f>+ CONCATENATE("ID", "-", B19, "-",C19, ".", D19, ".", E19)</f>
        <v>ID-DDE-2.2.1</v>
      </c>
      <c r="B19" s="72" t="s">
        <v>39</v>
      </c>
      <c r="C19" s="73">
        <f>C18</f>
        <v>2</v>
      </c>
      <c r="D19" s="73">
        <v>2</v>
      </c>
      <c r="E19" s="73">
        <v>1</v>
      </c>
      <c r="F19" s="74"/>
      <c r="G19" s="75"/>
      <c r="H19" s="89" t="s">
        <v>71</v>
      </c>
      <c r="I19" s="77" t="s">
        <v>72</v>
      </c>
      <c r="J19" s="148" t="s">
        <v>85</v>
      </c>
      <c r="K19" s="76"/>
      <c r="L19" s="77" t="s">
        <v>67</v>
      </c>
      <c r="M19" s="90" t="s">
        <v>68</v>
      </c>
      <c r="N19" s="77" t="s">
        <v>51</v>
      </c>
      <c r="O19" s="77" t="s">
        <v>52</v>
      </c>
      <c r="P19" s="79"/>
      <c r="Q19" s="80"/>
      <c r="R19" s="81">
        <v>0.5</v>
      </c>
      <c r="S19" s="80"/>
      <c r="T19" s="80"/>
      <c r="U19" s="80"/>
      <c r="V19" s="82"/>
      <c r="W19" s="91" t="s">
        <v>69</v>
      </c>
      <c r="X19" s="84"/>
      <c r="Y19" s="84"/>
      <c r="Z19" s="84"/>
      <c r="AA19" s="84"/>
    </row>
    <row r="20" spans="1:27" s="47" customFormat="1" ht="42" x14ac:dyDescent="0.35">
      <c r="A20" s="72" t="str">
        <f>+ CONCATENATE("ID", "-", B20, "-",C20, ".", D20, ".", E20)</f>
        <v>ID-DDE-2.2.2</v>
      </c>
      <c r="B20" s="72" t="s">
        <v>39</v>
      </c>
      <c r="C20" s="73">
        <f>C18</f>
        <v>2</v>
      </c>
      <c r="D20" s="73">
        <v>2</v>
      </c>
      <c r="E20" s="73">
        <v>2</v>
      </c>
      <c r="F20" s="74"/>
      <c r="G20" s="75"/>
      <c r="H20" s="92" t="s">
        <v>73</v>
      </c>
      <c r="I20" s="77" t="s">
        <v>74</v>
      </c>
      <c r="J20" s="148" t="s">
        <v>85</v>
      </c>
      <c r="K20" s="76"/>
      <c r="L20" s="77" t="s">
        <v>67</v>
      </c>
      <c r="M20" s="90" t="s">
        <v>50</v>
      </c>
      <c r="N20" s="77" t="s">
        <v>51</v>
      </c>
      <c r="O20" s="77" t="s">
        <v>52</v>
      </c>
      <c r="P20" s="79"/>
      <c r="Q20" s="80"/>
      <c r="R20" s="81">
        <v>0.5</v>
      </c>
      <c r="S20" s="80"/>
      <c r="T20" s="80"/>
      <c r="U20" s="80"/>
      <c r="V20" s="82"/>
      <c r="W20" s="91" t="s">
        <v>69</v>
      </c>
      <c r="X20" s="84"/>
      <c r="Y20" s="84"/>
      <c r="Z20" s="84"/>
      <c r="AA20" s="84"/>
    </row>
    <row r="21" spans="1:27" s="47" customFormat="1" ht="21" x14ac:dyDescent="0.35">
      <c r="I21" s="93"/>
      <c r="K21" s="94"/>
      <c r="L21" s="95"/>
      <c r="N21" s="95"/>
      <c r="O21" s="95"/>
      <c r="P21" s="93"/>
      <c r="R21" s="96"/>
    </row>
    <row r="22" spans="1:27" s="47" customFormat="1" ht="27" thickBot="1" x14ac:dyDescent="0.45">
      <c r="A22" s="150" t="s">
        <v>75</v>
      </c>
      <c r="B22" s="150"/>
      <c r="C22" s="150"/>
      <c r="D22" s="150"/>
      <c r="E22" s="150"/>
      <c r="F22" s="150"/>
      <c r="G22" s="150"/>
      <c r="H22" s="98"/>
      <c r="I22" s="98"/>
      <c r="L22" s="47" t="s">
        <v>76</v>
      </c>
      <c r="M22" s="151" t="s">
        <v>76</v>
      </c>
      <c r="Q22" s="99"/>
      <c r="R22" s="99"/>
      <c r="S22" s="99"/>
      <c r="T22" s="99"/>
      <c r="U22" s="99"/>
      <c r="V22" s="100"/>
      <c r="W22" s="99"/>
    </row>
    <row r="23" spans="1:27" s="47" customFormat="1" ht="30" customHeight="1" x14ac:dyDescent="0.35">
      <c r="G23" s="152"/>
      <c r="H23" s="153" t="s">
        <v>87</v>
      </c>
      <c r="I23" s="153"/>
      <c r="J23" s="102"/>
      <c r="K23" s="102"/>
      <c r="L23" s="102"/>
      <c r="O23" s="103" t="s">
        <v>78</v>
      </c>
      <c r="P23" s="103"/>
      <c r="Q23" s="103"/>
      <c r="R23" s="103"/>
      <c r="S23" s="103"/>
      <c r="T23" s="103"/>
      <c r="U23" s="103"/>
      <c r="V23" s="103"/>
      <c r="W23" s="103"/>
    </row>
    <row r="24" spans="1:27" ht="42" customHeight="1" x14ac:dyDescent="0.25">
      <c r="G24" s="106"/>
      <c r="H24" s="105" t="s">
        <v>88</v>
      </c>
      <c r="I24" s="105"/>
      <c r="J24" s="106"/>
      <c r="K24" s="106"/>
      <c r="L24" s="106"/>
      <c r="O24" s="105" t="s">
        <v>89</v>
      </c>
      <c r="P24" s="105"/>
      <c r="Q24" s="105"/>
      <c r="R24" s="105"/>
      <c r="S24" s="105"/>
      <c r="T24" s="105"/>
      <c r="U24" s="105"/>
      <c r="V24" s="105"/>
      <c r="W24" s="105"/>
    </row>
    <row r="25" spans="1:27" ht="42" customHeight="1" x14ac:dyDescent="0.25">
      <c r="G25" s="106"/>
      <c r="H25" s="154"/>
      <c r="I25" s="154"/>
      <c r="J25" s="106"/>
      <c r="K25" s="106"/>
      <c r="L25" s="106"/>
      <c r="O25" s="154"/>
      <c r="P25" s="154"/>
      <c r="Q25" s="154"/>
      <c r="R25" s="154"/>
      <c r="S25" s="154"/>
      <c r="T25" s="154"/>
      <c r="U25" s="154"/>
      <c r="V25" s="154"/>
      <c r="W25" s="154"/>
    </row>
    <row r="26" spans="1:27" ht="63" customHeight="1" x14ac:dyDescent="0.25"/>
    <row r="27" spans="1:27" ht="21" x14ac:dyDescent="0.25">
      <c r="I27" s="12"/>
      <c r="J27" s="111"/>
      <c r="K27" s="112"/>
      <c r="N27" s="112"/>
      <c r="O27" s="113"/>
    </row>
  </sheetData>
  <sheetProtection selectLockedCells="1"/>
  <autoFilter ref="A8:O8" xr:uid="{00000000-0009-0000-0000-000000000000}"/>
  <dataConsolidate/>
  <mergeCells count="31">
    <mergeCell ref="A22:G22"/>
    <mergeCell ref="H22:I22"/>
    <mergeCell ref="H23:I23"/>
    <mergeCell ref="O23:W23"/>
    <mergeCell ref="H24:I24"/>
    <mergeCell ref="O24:W24"/>
    <mergeCell ref="W7:W8"/>
    <mergeCell ref="F9:J9"/>
    <mergeCell ref="G10:I10"/>
    <mergeCell ref="F15:J15"/>
    <mergeCell ref="G16:I16"/>
    <mergeCell ref="G18:I18"/>
    <mergeCell ref="P6:V6"/>
    <mergeCell ref="A7:E7"/>
    <mergeCell ref="F7:M7"/>
    <mergeCell ref="N7:O7"/>
    <mergeCell ref="P7:P8"/>
    <mergeCell ref="Q7:Q8"/>
    <mergeCell ref="R7:R8"/>
    <mergeCell ref="A5:E5"/>
    <mergeCell ref="I5:O5"/>
    <mergeCell ref="A6:B6"/>
    <mergeCell ref="C6:E6"/>
    <mergeCell ref="F6:I6"/>
    <mergeCell ref="J6:O6"/>
    <mergeCell ref="A1:H3"/>
    <mergeCell ref="I1:K3"/>
    <mergeCell ref="Q1:R1"/>
    <mergeCell ref="V1:W3"/>
    <mergeCell ref="Q2:R2"/>
    <mergeCell ref="Q3:R3"/>
  </mergeCells>
  <dataValidations count="1">
    <dataValidation allowBlank="1" showInputMessage="1" showErrorMessage="1" sqref="B10:B14 B16:B20" xr:uid="{3D5A5C9C-8E96-4751-A227-22FE1DFA6A0B}"/>
  </dataValidations>
  <printOptions horizontalCentered="1" verticalCentered="1"/>
  <pageMargins left="0.25" right="0.25" top="0.75" bottom="0.75" header="0.3" footer="0.3"/>
  <pageSetup paperSize="5" scale="45" orientation="landscape" r:id="rId1"/>
  <rowBreaks count="1" manualBreakCount="1">
    <brk id="14" max="22" man="1"/>
  </row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B2207-E1A1-4C2D-9882-AB801F22610F}">
  <sheetPr codeName="Sheet10">
    <tabColor theme="3" tint="0.39997558519241921"/>
  </sheetPr>
  <dimension ref="A1:AA48"/>
  <sheetViews>
    <sheetView showGridLines="0" view="pageBreakPreview" zoomScale="60" zoomScaleNormal="55" workbookViewId="0">
      <selection activeCell="X6" sqref="A5:X7"/>
    </sheetView>
  </sheetViews>
  <sheetFormatPr defaultColWidth="11.42578125" defaultRowHeight="13.5" x14ac:dyDescent="0.25"/>
  <cols>
    <col min="1" max="1" width="20" style="15" customWidth="1"/>
    <col min="2" max="2" width="6.7109375" style="12" hidden="1" customWidth="1"/>
    <col min="3" max="4" width="6.7109375" style="104" hidden="1" customWidth="1"/>
    <col min="5" max="5" width="8.42578125" style="104" hidden="1" customWidth="1"/>
    <col min="6" max="7" width="5.7109375" style="15" customWidth="1"/>
    <col min="8" max="8" width="78" style="15" customWidth="1"/>
    <col min="9" max="9" width="81" style="107" customWidth="1"/>
    <col min="10" max="10" width="22.85546875" style="12" customWidth="1"/>
    <col min="11" max="11" width="37.140625" style="12" customWidth="1"/>
    <col min="12" max="12" width="26.85546875" style="107" customWidth="1"/>
    <col min="13" max="13" width="18" style="12" hidden="1" customWidth="1"/>
    <col min="14" max="14" width="20.42578125" style="107" hidden="1" customWidth="1"/>
    <col min="15" max="15" width="20.7109375" style="107" hidden="1" customWidth="1"/>
    <col min="16" max="16" width="43" style="10" hidden="1" customWidth="1"/>
    <col min="17" max="17" width="51" style="104" customWidth="1"/>
    <col min="18" max="18" width="20.7109375" style="109" customWidth="1"/>
    <col min="19" max="19" width="30.85546875" style="12" hidden="1" customWidth="1"/>
    <col min="20" max="20" width="26.7109375" style="12" hidden="1" customWidth="1"/>
    <col min="21" max="21" width="26" style="12" hidden="1" customWidth="1"/>
    <col min="22" max="22" width="25.7109375" style="12" hidden="1" customWidth="1"/>
    <col min="23" max="23" width="33.42578125" style="104" hidden="1" customWidth="1"/>
    <col min="24" max="24" width="28.28515625" style="110" customWidth="1"/>
    <col min="25" max="25" width="33" style="15" customWidth="1"/>
    <col min="26" max="26" width="11.42578125" style="15"/>
    <col min="27" max="27" width="18.42578125" style="15" bestFit="1" customWidth="1"/>
    <col min="28" max="16384" width="11.42578125" style="15"/>
  </cols>
  <sheetData>
    <row r="1" spans="1:27" ht="26.25" x14ac:dyDescent="0.25">
      <c r="A1" s="1"/>
      <c r="B1" s="2"/>
      <c r="C1" s="2"/>
      <c r="D1" s="2"/>
      <c r="E1" s="2"/>
      <c r="F1" s="2"/>
      <c r="G1" s="2"/>
      <c r="H1" s="3"/>
      <c r="I1" s="4" t="s">
        <v>0</v>
      </c>
      <c r="J1" s="5"/>
      <c r="K1" s="6"/>
      <c r="L1" s="7" t="s">
        <v>1</v>
      </c>
      <c r="M1" s="8"/>
      <c r="N1" s="8"/>
      <c r="O1" s="9"/>
      <c r="Q1" s="385" t="s">
        <v>2</v>
      </c>
      <c r="R1" s="386"/>
      <c r="S1" s="385"/>
      <c r="T1" s="387"/>
      <c r="U1" s="387"/>
      <c r="V1" s="387"/>
      <c r="W1" s="388"/>
      <c r="X1" s="389"/>
      <c r="Y1" s="390"/>
      <c r="Z1" s="14"/>
    </row>
    <row r="2" spans="1:27" ht="42" x14ac:dyDescent="0.25">
      <c r="A2" s="16"/>
      <c r="B2" s="17"/>
      <c r="C2" s="17"/>
      <c r="D2" s="17"/>
      <c r="E2" s="17"/>
      <c r="F2" s="17"/>
      <c r="G2" s="17"/>
      <c r="H2" s="18"/>
      <c r="I2" s="19"/>
      <c r="J2" s="20"/>
      <c r="K2" s="21"/>
      <c r="L2" s="7" t="s">
        <v>3</v>
      </c>
      <c r="M2" s="22"/>
      <c r="N2" s="22"/>
      <c r="O2" s="23"/>
      <c r="Q2" s="385" t="s">
        <v>4</v>
      </c>
      <c r="R2" s="391"/>
      <c r="S2" s="385"/>
      <c r="W2" s="388"/>
      <c r="X2" s="392"/>
      <c r="Y2" s="390"/>
      <c r="Z2" s="14"/>
    </row>
    <row r="3" spans="1:27" ht="26.25" x14ac:dyDescent="0.25">
      <c r="A3" s="25"/>
      <c r="B3" s="26"/>
      <c r="C3" s="26"/>
      <c r="D3" s="26"/>
      <c r="E3" s="26"/>
      <c r="F3" s="26"/>
      <c r="G3" s="26"/>
      <c r="H3" s="27"/>
      <c r="I3" s="28"/>
      <c r="J3" s="29"/>
      <c r="K3" s="30"/>
      <c r="L3" s="7" t="s">
        <v>5</v>
      </c>
      <c r="M3" s="31"/>
      <c r="N3" s="31"/>
      <c r="O3" s="32"/>
      <c r="Q3" s="385" t="s">
        <v>6</v>
      </c>
      <c r="R3" s="393"/>
      <c r="S3" s="385"/>
      <c r="T3" s="394"/>
      <c r="U3" s="394"/>
      <c r="V3" s="394"/>
      <c r="W3" s="388"/>
      <c r="X3" s="395"/>
      <c r="Y3" s="390"/>
      <c r="Z3" s="14"/>
    </row>
    <row r="4" spans="1:27" s="45" customFormat="1" ht="61.5" customHeight="1" x14ac:dyDescent="0.25">
      <c r="A4" s="33" t="s">
        <v>7</v>
      </c>
      <c r="B4" s="34"/>
      <c r="C4" s="34"/>
      <c r="D4" s="34"/>
      <c r="E4" s="35"/>
      <c r="F4" s="36"/>
      <c r="G4" s="37"/>
      <c r="H4" s="37"/>
      <c r="I4" s="38"/>
      <c r="J4" s="38"/>
      <c r="K4" s="38"/>
      <c r="L4" s="38"/>
      <c r="M4" s="38"/>
      <c r="N4" s="38"/>
      <c r="O4" s="39"/>
      <c r="P4" s="40"/>
      <c r="Q4" s="41"/>
      <c r="R4" s="42"/>
      <c r="S4" s="42"/>
      <c r="T4" s="42"/>
      <c r="U4" s="42"/>
      <c r="V4" s="42"/>
      <c r="W4" s="43"/>
      <c r="X4" s="44"/>
    </row>
    <row r="5" spans="1:27" s="45" customFormat="1" ht="78" customHeight="1" x14ac:dyDescent="0.2">
      <c r="A5" s="137" t="s">
        <v>8</v>
      </c>
      <c r="B5" s="138"/>
      <c r="C5" s="156"/>
      <c r="D5" s="140"/>
      <c r="E5" s="141"/>
      <c r="F5" s="142" t="s">
        <v>9</v>
      </c>
      <c r="G5" s="143"/>
      <c r="H5" s="143"/>
      <c r="I5" s="144"/>
      <c r="J5" s="142" t="s">
        <v>643</v>
      </c>
      <c r="K5" s="143"/>
      <c r="L5" s="143"/>
      <c r="M5" s="143"/>
      <c r="N5" s="143"/>
      <c r="O5" s="478"/>
      <c r="P5" s="114" t="s">
        <v>11</v>
      </c>
      <c r="Q5" s="115"/>
      <c r="R5" s="115"/>
      <c r="S5" s="115"/>
      <c r="T5" s="115"/>
      <c r="U5" s="115"/>
      <c r="V5" s="116"/>
      <c r="W5" s="117" t="s">
        <v>12</v>
      </c>
      <c r="X5" s="116"/>
    </row>
    <row r="6" spans="1:27" s="46" customFormat="1" ht="25.5" customHeight="1" x14ac:dyDescent="0.35">
      <c r="A6" s="472">
        <v>46008</v>
      </c>
      <c r="B6" s="473"/>
      <c r="C6" s="473"/>
      <c r="D6" s="473"/>
      <c r="E6" s="473"/>
      <c r="F6" s="118" t="s">
        <v>13</v>
      </c>
      <c r="G6" s="119"/>
      <c r="H6" s="119"/>
      <c r="I6" s="119"/>
      <c r="J6" s="119"/>
      <c r="K6" s="119"/>
      <c r="L6" s="119"/>
      <c r="M6" s="120"/>
      <c r="N6" s="121" t="s">
        <v>14</v>
      </c>
      <c r="O6" s="122"/>
      <c r="P6" s="123" t="s">
        <v>15</v>
      </c>
      <c r="Q6" s="124" t="s">
        <v>16</v>
      </c>
      <c r="R6" s="124" t="s">
        <v>17</v>
      </c>
      <c r="S6" s="245" t="s">
        <v>18</v>
      </c>
      <c r="T6" s="245" t="s">
        <v>19</v>
      </c>
      <c r="U6" s="245" t="s">
        <v>20</v>
      </c>
      <c r="V6" s="245" t="s">
        <v>21</v>
      </c>
      <c r="W6" s="126" t="s">
        <v>22</v>
      </c>
      <c r="X6" s="127" t="s">
        <v>23</v>
      </c>
    </row>
    <row r="7" spans="1:27" s="47" customFormat="1" ht="185.25" customHeight="1" x14ac:dyDescent="0.35">
      <c r="A7" s="128" t="s">
        <v>24</v>
      </c>
      <c r="B7" s="128" t="s">
        <v>25</v>
      </c>
      <c r="C7" s="128" t="s">
        <v>26</v>
      </c>
      <c r="D7" s="128" t="s">
        <v>27</v>
      </c>
      <c r="E7" s="128" t="s">
        <v>28</v>
      </c>
      <c r="F7" s="128" t="s">
        <v>29</v>
      </c>
      <c r="G7" s="128" t="s">
        <v>30</v>
      </c>
      <c r="H7" s="128" t="s">
        <v>31</v>
      </c>
      <c r="I7" s="129" t="s">
        <v>32</v>
      </c>
      <c r="J7" s="129" t="s">
        <v>33</v>
      </c>
      <c r="K7" s="130" t="s">
        <v>34</v>
      </c>
      <c r="L7" s="129" t="s">
        <v>35</v>
      </c>
      <c r="M7" s="130" t="s">
        <v>36</v>
      </c>
      <c r="N7" s="131" t="s">
        <v>37</v>
      </c>
      <c r="O7" s="132" t="s">
        <v>38</v>
      </c>
      <c r="P7" s="126"/>
      <c r="Q7" s="133"/>
      <c r="R7" s="133"/>
      <c r="S7" s="134" t="s">
        <v>16</v>
      </c>
      <c r="T7" s="134" t="s">
        <v>16</v>
      </c>
      <c r="U7" s="134" t="s">
        <v>16</v>
      </c>
      <c r="V7" s="134" t="s">
        <v>16</v>
      </c>
      <c r="W7" s="135"/>
      <c r="X7" s="136"/>
    </row>
    <row r="8" spans="1:27" s="46" customFormat="1" ht="73.5" customHeight="1" x14ac:dyDescent="0.35">
      <c r="A8" s="48" t="s">
        <v>228</v>
      </c>
      <c r="B8" s="48"/>
      <c r="C8" s="49">
        <v>1</v>
      </c>
      <c r="D8" s="49"/>
      <c r="E8" s="49"/>
      <c r="F8" s="50" t="s">
        <v>644</v>
      </c>
      <c r="G8" s="51"/>
      <c r="H8" s="51"/>
      <c r="I8" s="51"/>
      <c r="J8" s="52"/>
      <c r="K8" s="53" t="s">
        <v>645</v>
      </c>
      <c r="L8" s="54"/>
      <c r="M8" s="49"/>
      <c r="N8" s="54"/>
      <c r="O8" s="54"/>
      <c r="P8" s="55" t="s">
        <v>42</v>
      </c>
      <c r="Q8" s="56">
        <v>1</v>
      </c>
      <c r="R8" s="57">
        <v>0.15</v>
      </c>
      <c r="S8" s="58">
        <v>0.25</v>
      </c>
      <c r="T8" s="58">
        <v>0.25</v>
      </c>
      <c r="U8" s="58">
        <v>0.25</v>
      </c>
      <c r="V8" s="58">
        <v>0.25</v>
      </c>
      <c r="W8" s="59" t="s">
        <v>43</v>
      </c>
      <c r="X8" s="60">
        <f>+X9+X13</f>
        <v>0</v>
      </c>
    </row>
    <row r="9" spans="1:27" s="46" customFormat="1" ht="64.5" customHeight="1" x14ac:dyDescent="0.35">
      <c r="A9" s="61" t="s">
        <v>228</v>
      </c>
      <c r="B9" s="61"/>
      <c r="C9" s="62">
        <v>1</v>
      </c>
      <c r="D9" s="62">
        <v>1</v>
      </c>
      <c r="E9" s="62"/>
      <c r="F9" s="61"/>
      <c r="G9" s="63" t="s">
        <v>646</v>
      </c>
      <c r="H9" s="64"/>
      <c r="I9" s="64"/>
      <c r="J9" s="65"/>
      <c r="K9" s="66" t="s">
        <v>645</v>
      </c>
      <c r="L9" s="66"/>
      <c r="M9" s="66"/>
      <c r="N9" s="66"/>
      <c r="O9" s="66"/>
      <c r="P9" s="66" t="s">
        <v>42</v>
      </c>
      <c r="Q9" s="67">
        <v>1</v>
      </c>
      <c r="R9" s="68">
        <v>0.5</v>
      </c>
      <c r="S9" s="69"/>
      <c r="T9" s="69"/>
      <c r="U9" s="69"/>
      <c r="V9" s="69"/>
      <c r="W9" s="66" t="s">
        <v>43</v>
      </c>
      <c r="X9" s="70">
        <f>SUM(X10:X11)</f>
        <v>0</v>
      </c>
      <c r="AA9" s="71"/>
    </row>
    <row r="10" spans="1:27" s="84" customFormat="1" ht="102.75" customHeight="1" x14ac:dyDescent="0.35">
      <c r="A10" s="72" t="str">
        <f>+ CONCATENATE("ID", "-", B10, "-",C10, ".", D10, ".", E10)</f>
        <v>ID-DCO-1.1.1</v>
      </c>
      <c r="B10" s="72" t="s">
        <v>228</v>
      </c>
      <c r="C10" s="73">
        <v>1</v>
      </c>
      <c r="D10" s="73">
        <v>1</v>
      </c>
      <c r="E10" s="73">
        <v>1</v>
      </c>
      <c r="F10" s="74"/>
      <c r="G10" s="75"/>
      <c r="H10" s="396" t="s">
        <v>647</v>
      </c>
      <c r="I10" s="77" t="s">
        <v>648</v>
      </c>
      <c r="J10" s="73" t="s">
        <v>228</v>
      </c>
      <c r="K10" s="77" t="s">
        <v>645</v>
      </c>
      <c r="L10" s="77" t="s">
        <v>67</v>
      </c>
      <c r="M10" s="77" t="s">
        <v>50</v>
      </c>
      <c r="N10" s="78" t="s">
        <v>158</v>
      </c>
      <c r="O10" s="78" t="s">
        <v>52</v>
      </c>
      <c r="P10" s="79"/>
      <c r="Q10" s="80"/>
      <c r="R10" s="263">
        <v>0.5</v>
      </c>
      <c r="S10" s="80"/>
      <c r="T10" s="80"/>
      <c r="U10" s="80"/>
      <c r="V10" s="82"/>
      <c r="W10" s="76" t="s">
        <v>43</v>
      </c>
      <c r="X10" s="83">
        <v>0</v>
      </c>
    </row>
    <row r="11" spans="1:27" s="84" customFormat="1" ht="105.75" customHeight="1" x14ac:dyDescent="0.35">
      <c r="A11" s="72" t="str">
        <f>+ CONCATENATE("ID", "-", B11, "-",C11, ".", D11, ".", E11)</f>
        <v>ID-DCO-1.1.2</v>
      </c>
      <c r="B11" s="72" t="s">
        <v>228</v>
      </c>
      <c r="C11" s="73">
        <v>1</v>
      </c>
      <c r="D11" s="73">
        <v>1</v>
      </c>
      <c r="E11" s="73">
        <v>2</v>
      </c>
      <c r="F11" s="74"/>
      <c r="G11" s="75"/>
      <c r="H11" s="396" t="s">
        <v>649</v>
      </c>
      <c r="I11" s="77" t="s">
        <v>212</v>
      </c>
      <c r="J11" s="73" t="s">
        <v>228</v>
      </c>
      <c r="K11" s="77" t="s">
        <v>645</v>
      </c>
      <c r="L11" s="77" t="s">
        <v>67</v>
      </c>
      <c r="M11" s="77" t="s">
        <v>50</v>
      </c>
      <c r="N11" s="78" t="s">
        <v>51</v>
      </c>
      <c r="O11" s="78" t="s">
        <v>52</v>
      </c>
      <c r="P11" s="79"/>
      <c r="Q11" s="80"/>
      <c r="R11" s="263">
        <v>0.3</v>
      </c>
      <c r="S11" s="80"/>
      <c r="T11" s="80"/>
      <c r="U11" s="80"/>
      <c r="V11" s="82"/>
      <c r="W11" s="76" t="s">
        <v>43</v>
      </c>
      <c r="X11" s="83">
        <v>0</v>
      </c>
    </row>
    <row r="12" spans="1:27" s="84" customFormat="1" ht="105.75" customHeight="1" x14ac:dyDescent="0.35">
      <c r="A12" s="72" t="s">
        <v>650</v>
      </c>
      <c r="B12" s="72" t="s">
        <v>228</v>
      </c>
      <c r="C12" s="73">
        <v>1</v>
      </c>
      <c r="D12" s="73">
        <v>1</v>
      </c>
      <c r="E12" s="73">
        <v>3</v>
      </c>
      <c r="F12" s="74"/>
      <c r="G12" s="295"/>
      <c r="H12" s="397" t="s">
        <v>651</v>
      </c>
      <c r="I12" s="398" t="s">
        <v>652</v>
      </c>
      <c r="J12" s="399" t="s">
        <v>228</v>
      </c>
      <c r="K12" s="77" t="s">
        <v>653</v>
      </c>
      <c r="L12" s="77" t="s">
        <v>228</v>
      </c>
      <c r="M12" s="77" t="s">
        <v>50</v>
      </c>
      <c r="N12" s="78" t="s">
        <v>201</v>
      </c>
      <c r="O12" s="78" t="s">
        <v>201</v>
      </c>
      <c r="P12" s="79"/>
      <c r="Q12" s="80"/>
      <c r="R12" s="263">
        <v>0.2</v>
      </c>
      <c r="S12" s="80"/>
      <c r="T12" s="80"/>
      <c r="U12" s="80"/>
      <c r="V12" s="82"/>
      <c r="W12" s="76" t="s">
        <v>43</v>
      </c>
      <c r="X12" s="83">
        <v>0</v>
      </c>
    </row>
    <row r="13" spans="1:27" s="46" customFormat="1" ht="64.5" customHeight="1" x14ac:dyDescent="0.35">
      <c r="A13" s="61" t="s">
        <v>228</v>
      </c>
      <c r="B13" s="61"/>
      <c r="C13" s="62">
        <v>1</v>
      </c>
      <c r="D13" s="62">
        <v>2</v>
      </c>
      <c r="E13" s="62"/>
      <c r="F13" s="61"/>
      <c r="G13" s="63" t="s">
        <v>654</v>
      </c>
      <c r="H13" s="64"/>
      <c r="I13" s="64"/>
      <c r="J13" s="65"/>
      <c r="K13" s="66" t="s">
        <v>645</v>
      </c>
      <c r="L13" s="66"/>
      <c r="M13" s="66"/>
      <c r="N13" s="66"/>
      <c r="O13" s="66"/>
      <c r="P13" s="66" t="s">
        <v>42</v>
      </c>
      <c r="Q13" s="67">
        <v>1</v>
      </c>
      <c r="R13" s="68">
        <v>0.5</v>
      </c>
      <c r="S13" s="69"/>
      <c r="T13" s="69"/>
      <c r="U13" s="69"/>
      <c r="V13" s="69"/>
      <c r="W13" s="66" t="s">
        <v>43</v>
      </c>
      <c r="X13" s="70">
        <f>SUM(X14:X15)</f>
        <v>0</v>
      </c>
      <c r="AA13" s="71"/>
    </row>
    <row r="14" spans="1:27" s="84" customFormat="1" ht="102.75" customHeight="1" x14ac:dyDescent="0.35">
      <c r="A14" s="72" t="str">
        <f>+ CONCATENATE("ID", "-", B14, "-",C14, ".", D14, ".", E14)</f>
        <v>ID-DCO-1.2.1</v>
      </c>
      <c r="B14" s="72" t="s">
        <v>228</v>
      </c>
      <c r="C14" s="73">
        <v>1</v>
      </c>
      <c r="D14" s="73">
        <v>2</v>
      </c>
      <c r="E14" s="73">
        <v>1</v>
      </c>
      <c r="F14" s="74"/>
      <c r="G14" s="75"/>
      <c r="H14" s="396" t="s">
        <v>655</v>
      </c>
      <c r="I14" s="77" t="s">
        <v>72</v>
      </c>
      <c r="J14" s="265" t="s">
        <v>228</v>
      </c>
      <c r="K14" s="77" t="s">
        <v>645</v>
      </c>
      <c r="L14" s="77" t="s">
        <v>67</v>
      </c>
      <c r="M14" s="77" t="s">
        <v>50</v>
      </c>
      <c r="N14" s="78" t="s">
        <v>201</v>
      </c>
      <c r="O14" s="78" t="s">
        <v>201</v>
      </c>
      <c r="P14" s="79"/>
      <c r="Q14" s="80"/>
      <c r="R14" s="263">
        <v>0.3</v>
      </c>
      <c r="S14" s="80"/>
      <c r="T14" s="80"/>
      <c r="U14" s="80"/>
      <c r="V14" s="82"/>
      <c r="W14" s="76" t="s">
        <v>43</v>
      </c>
      <c r="X14" s="83">
        <v>0</v>
      </c>
    </row>
    <row r="15" spans="1:27" s="84" customFormat="1" ht="105.75" customHeight="1" x14ac:dyDescent="0.35">
      <c r="A15" s="72" t="str">
        <f>+ CONCATENATE("ID", "-", B15, "-",C15, ".", D15, ".", E15)</f>
        <v>ID-DCO-1.2.2</v>
      </c>
      <c r="B15" s="72" t="s">
        <v>228</v>
      </c>
      <c r="C15" s="73">
        <v>1</v>
      </c>
      <c r="D15" s="73">
        <v>2</v>
      </c>
      <c r="E15" s="73">
        <v>2</v>
      </c>
      <c r="F15" s="74"/>
      <c r="G15" s="75"/>
      <c r="H15" s="396" t="s">
        <v>656</v>
      </c>
      <c r="I15" s="77" t="s">
        <v>74</v>
      </c>
      <c r="J15" s="265" t="s">
        <v>228</v>
      </c>
      <c r="K15" s="77" t="s">
        <v>645</v>
      </c>
      <c r="L15" s="77" t="s">
        <v>67</v>
      </c>
      <c r="M15" s="77" t="s">
        <v>50</v>
      </c>
      <c r="N15" s="78" t="s">
        <v>115</v>
      </c>
      <c r="O15" s="78" t="s">
        <v>52</v>
      </c>
      <c r="P15" s="79"/>
      <c r="Q15" s="80"/>
      <c r="R15" s="263">
        <v>0.2</v>
      </c>
      <c r="S15" s="80"/>
      <c r="T15" s="80"/>
      <c r="U15" s="80"/>
      <c r="V15" s="82"/>
      <c r="W15" s="76" t="s">
        <v>43</v>
      </c>
      <c r="X15" s="83">
        <v>0</v>
      </c>
    </row>
    <row r="16" spans="1:27" s="84" customFormat="1" ht="105.75" customHeight="1" x14ac:dyDescent="0.35">
      <c r="A16" s="72" t="s">
        <v>657</v>
      </c>
      <c r="B16" s="72" t="s">
        <v>228</v>
      </c>
      <c r="C16" s="73">
        <v>1</v>
      </c>
      <c r="D16" s="73">
        <v>2</v>
      </c>
      <c r="E16" s="73">
        <v>3</v>
      </c>
      <c r="F16" s="315"/>
      <c r="G16" s="316"/>
      <c r="H16" s="397" t="s">
        <v>658</v>
      </c>
      <c r="I16" s="398" t="s">
        <v>659</v>
      </c>
      <c r="J16" s="400" t="s">
        <v>228</v>
      </c>
      <c r="K16" s="77" t="s">
        <v>645</v>
      </c>
      <c r="L16" s="77" t="s">
        <v>67</v>
      </c>
      <c r="M16" s="77" t="s">
        <v>50</v>
      </c>
      <c r="N16" s="78" t="s">
        <v>201</v>
      </c>
      <c r="O16" s="78" t="s">
        <v>201</v>
      </c>
      <c r="P16" s="266"/>
      <c r="Q16" s="267"/>
      <c r="R16" s="318">
        <v>0.5</v>
      </c>
      <c r="S16" s="267"/>
      <c r="T16" s="267"/>
      <c r="U16" s="267"/>
      <c r="V16" s="268"/>
      <c r="W16" s="401" t="s">
        <v>43</v>
      </c>
      <c r="X16" s="402">
        <v>0</v>
      </c>
    </row>
    <row r="17" spans="1:27" s="46" customFormat="1" ht="73.5" customHeight="1" x14ac:dyDescent="0.35">
      <c r="A17" s="86"/>
      <c r="B17" s="49"/>
      <c r="C17" s="49">
        <v>2</v>
      </c>
      <c r="D17" s="49"/>
      <c r="E17" s="49"/>
      <c r="F17" s="50" t="s">
        <v>660</v>
      </c>
      <c r="G17" s="51"/>
      <c r="H17" s="51"/>
      <c r="I17" s="51"/>
      <c r="J17" s="52"/>
      <c r="K17" s="54" t="s">
        <v>645</v>
      </c>
      <c r="L17" s="54"/>
      <c r="M17" s="49"/>
      <c r="N17" s="54"/>
      <c r="O17" s="54"/>
      <c r="P17" s="55" t="s">
        <v>42</v>
      </c>
      <c r="Q17" s="56">
        <v>1</v>
      </c>
      <c r="R17" s="57">
        <v>0.1</v>
      </c>
      <c r="S17" s="58">
        <v>0.25</v>
      </c>
      <c r="T17" s="58">
        <v>0.25</v>
      </c>
      <c r="U17" s="58">
        <v>0.25</v>
      </c>
      <c r="V17" s="58">
        <v>0.25</v>
      </c>
      <c r="W17" s="59" t="s">
        <v>43</v>
      </c>
      <c r="X17" s="60">
        <f>+X18</f>
        <v>0</v>
      </c>
    </row>
    <row r="18" spans="1:27" s="46" customFormat="1" ht="64.5" customHeight="1" x14ac:dyDescent="0.35">
      <c r="A18" s="87"/>
      <c r="B18" s="87"/>
      <c r="C18" s="62">
        <v>2</v>
      </c>
      <c r="D18" s="62">
        <v>1</v>
      </c>
      <c r="E18" s="62"/>
      <c r="F18" s="61"/>
      <c r="G18" s="63" t="s">
        <v>661</v>
      </c>
      <c r="H18" s="64"/>
      <c r="I18" s="64"/>
      <c r="J18" s="65"/>
      <c r="K18" s="66" t="s">
        <v>645</v>
      </c>
      <c r="L18" s="66"/>
      <c r="M18" s="66"/>
      <c r="N18" s="66"/>
      <c r="O18" s="66"/>
      <c r="P18" s="66" t="s">
        <v>42</v>
      </c>
      <c r="Q18" s="67">
        <v>1</v>
      </c>
      <c r="R18" s="68">
        <v>1</v>
      </c>
      <c r="S18" s="69"/>
      <c r="T18" s="69"/>
      <c r="U18" s="69"/>
      <c r="V18" s="69"/>
      <c r="W18" s="66" t="s">
        <v>43</v>
      </c>
      <c r="X18" s="70">
        <f>SUM(X19:X19)</f>
        <v>0</v>
      </c>
      <c r="AA18" s="71"/>
    </row>
    <row r="19" spans="1:27" s="84" customFormat="1" ht="104.25" customHeight="1" x14ac:dyDescent="0.35">
      <c r="A19" s="72" t="str">
        <f>+ CONCATENATE("ID", "-", B19, "-",C19, ".", D19, ".", E19)</f>
        <v>ID-DCO-2.1.1</v>
      </c>
      <c r="B19" s="72" t="s">
        <v>228</v>
      </c>
      <c r="C19" s="73">
        <v>2</v>
      </c>
      <c r="D19" s="73">
        <v>1</v>
      </c>
      <c r="E19" s="73">
        <v>1</v>
      </c>
      <c r="F19" s="74"/>
      <c r="G19" s="75"/>
      <c r="H19" s="89" t="s">
        <v>662</v>
      </c>
      <c r="I19" s="76" t="s">
        <v>663</v>
      </c>
      <c r="J19" s="73" t="s">
        <v>228</v>
      </c>
      <c r="K19" s="76" t="s">
        <v>664</v>
      </c>
      <c r="L19" s="76" t="s">
        <v>204</v>
      </c>
      <c r="M19" s="77" t="s">
        <v>50</v>
      </c>
      <c r="N19" s="78" t="s">
        <v>201</v>
      </c>
      <c r="O19" s="78" t="s">
        <v>201</v>
      </c>
      <c r="P19" s="79"/>
      <c r="Q19" s="80"/>
      <c r="R19" s="263">
        <v>1</v>
      </c>
      <c r="S19" s="80"/>
      <c r="T19" s="80"/>
      <c r="U19" s="80"/>
      <c r="V19" s="82"/>
      <c r="W19" s="76" t="s">
        <v>43</v>
      </c>
      <c r="X19" s="83">
        <v>0</v>
      </c>
    </row>
    <row r="20" spans="1:27" s="46" customFormat="1" ht="73.5" customHeight="1" x14ac:dyDescent="0.35">
      <c r="A20" s="86"/>
      <c r="B20" s="49"/>
      <c r="C20" s="49">
        <v>3</v>
      </c>
      <c r="D20" s="49"/>
      <c r="E20" s="49"/>
      <c r="F20" s="50" t="s">
        <v>665</v>
      </c>
      <c r="G20" s="51"/>
      <c r="H20" s="51"/>
      <c r="I20" s="51"/>
      <c r="J20" s="52"/>
      <c r="K20" s="54" t="s">
        <v>645</v>
      </c>
      <c r="L20" s="54"/>
      <c r="M20" s="49"/>
      <c r="N20" s="54"/>
      <c r="O20" s="54"/>
      <c r="P20" s="55" t="s">
        <v>42</v>
      </c>
      <c r="Q20" s="56">
        <v>1</v>
      </c>
      <c r="R20" s="57">
        <v>0.3</v>
      </c>
      <c r="S20" s="58"/>
      <c r="T20" s="58"/>
      <c r="U20" s="58"/>
      <c r="V20" s="58"/>
      <c r="W20" s="59" t="s">
        <v>63</v>
      </c>
      <c r="X20" s="60">
        <f>X21</f>
        <v>0</v>
      </c>
    </row>
    <row r="21" spans="1:27" s="46" customFormat="1" ht="64.5" customHeight="1" x14ac:dyDescent="0.35">
      <c r="A21" s="87"/>
      <c r="B21" s="87"/>
      <c r="C21" s="62">
        <v>3</v>
      </c>
      <c r="D21" s="62">
        <v>1</v>
      </c>
      <c r="E21" s="62"/>
      <c r="F21" s="61"/>
      <c r="G21" s="63" t="s">
        <v>666</v>
      </c>
      <c r="H21" s="64"/>
      <c r="I21" s="64"/>
      <c r="J21" s="65"/>
      <c r="K21" s="66" t="s">
        <v>645</v>
      </c>
      <c r="L21" s="66"/>
      <c r="M21" s="66"/>
      <c r="N21" s="66"/>
      <c r="O21" s="66"/>
      <c r="P21" s="66" t="s">
        <v>42</v>
      </c>
      <c r="Q21" s="67">
        <v>1</v>
      </c>
      <c r="R21" s="68">
        <v>1</v>
      </c>
      <c r="S21" s="69"/>
      <c r="T21" s="69"/>
      <c r="U21" s="69"/>
      <c r="V21" s="69"/>
      <c r="W21" s="66" t="s">
        <v>63</v>
      </c>
      <c r="X21" s="70">
        <f>SUM(X22:X26)</f>
        <v>0</v>
      </c>
      <c r="AA21" s="71"/>
    </row>
    <row r="22" spans="1:27" s="84" customFormat="1" ht="59.25" customHeight="1" x14ac:dyDescent="0.35">
      <c r="A22" s="72" t="str">
        <f t="shared" ref="A22:A26" si="0">+ CONCATENATE("ID", "-", B22, "-",C22, ".", D22, ".", E22)</f>
        <v>ID-DCO-3.1.1</v>
      </c>
      <c r="B22" s="72" t="s">
        <v>228</v>
      </c>
      <c r="C22" s="73">
        <v>3</v>
      </c>
      <c r="D22" s="73">
        <v>1</v>
      </c>
      <c r="E22" s="73">
        <v>1</v>
      </c>
      <c r="F22" s="74"/>
      <c r="G22" s="75"/>
      <c r="H22" s="403" t="s">
        <v>667</v>
      </c>
      <c r="I22" s="77" t="s">
        <v>668</v>
      </c>
      <c r="J22" s="73" t="s">
        <v>228</v>
      </c>
      <c r="K22" s="76" t="s">
        <v>669</v>
      </c>
      <c r="L22" s="76" t="s">
        <v>130</v>
      </c>
      <c r="M22" s="77" t="s">
        <v>50</v>
      </c>
      <c r="N22" s="78" t="s">
        <v>201</v>
      </c>
      <c r="O22" s="78" t="s">
        <v>201</v>
      </c>
      <c r="P22" s="79"/>
      <c r="Q22" s="80"/>
      <c r="R22" s="81">
        <v>0.2</v>
      </c>
      <c r="S22" s="80"/>
      <c r="T22" s="80"/>
      <c r="U22" s="80"/>
      <c r="V22" s="82"/>
      <c r="W22" s="76" t="s">
        <v>63</v>
      </c>
      <c r="X22" s="91" t="s">
        <v>69</v>
      </c>
    </row>
    <row r="23" spans="1:27" s="84" customFormat="1" ht="66.75" customHeight="1" x14ac:dyDescent="0.35">
      <c r="A23" s="72" t="str">
        <f t="shared" si="0"/>
        <v>ID-DCO-3.1.2</v>
      </c>
      <c r="B23" s="72" t="s">
        <v>228</v>
      </c>
      <c r="C23" s="73">
        <v>3</v>
      </c>
      <c r="D23" s="73">
        <v>1</v>
      </c>
      <c r="E23" s="73">
        <v>2</v>
      </c>
      <c r="F23" s="74"/>
      <c r="G23" s="75"/>
      <c r="H23" s="403" t="s">
        <v>670</v>
      </c>
      <c r="I23" s="77" t="s">
        <v>671</v>
      </c>
      <c r="J23" s="73" t="s">
        <v>228</v>
      </c>
      <c r="K23" s="76" t="s">
        <v>672</v>
      </c>
      <c r="L23" s="76" t="s">
        <v>673</v>
      </c>
      <c r="M23" s="77" t="s">
        <v>50</v>
      </c>
      <c r="N23" s="78" t="s">
        <v>201</v>
      </c>
      <c r="O23" s="78" t="s">
        <v>201</v>
      </c>
      <c r="P23" s="79"/>
      <c r="Q23" s="80"/>
      <c r="R23" s="81">
        <v>0.1</v>
      </c>
      <c r="S23" s="80"/>
      <c r="T23" s="80"/>
      <c r="U23" s="80"/>
      <c r="V23" s="82"/>
      <c r="W23" s="76" t="s">
        <v>63</v>
      </c>
      <c r="X23" s="91" t="s">
        <v>69</v>
      </c>
    </row>
    <row r="24" spans="1:27" s="84" customFormat="1" ht="66.75" customHeight="1" x14ac:dyDescent="0.35">
      <c r="A24" s="72" t="str">
        <f t="shared" si="0"/>
        <v>ID-DCO-3.1.3</v>
      </c>
      <c r="B24" s="72" t="s">
        <v>228</v>
      </c>
      <c r="C24" s="73">
        <v>3</v>
      </c>
      <c r="D24" s="73">
        <v>1</v>
      </c>
      <c r="E24" s="73">
        <v>3</v>
      </c>
      <c r="F24" s="74"/>
      <c r="G24" s="75"/>
      <c r="H24" s="403" t="s">
        <v>674</v>
      </c>
      <c r="I24" s="77" t="s">
        <v>675</v>
      </c>
      <c r="J24" s="73" t="s">
        <v>228</v>
      </c>
      <c r="K24" s="76" t="s">
        <v>669</v>
      </c>
      <c r="L24" s="76" t="s">
        <v>228</v>
      </c>
      <c r="M24" s="77" t="s">
        <v>50</v>
      </c>
      <c r="N24" s="78" t="s">
        <v>201</v>
      </c>
      <c r="O24" s="78" t="s">
        <v>201</v>
      </c>
      <c r="P24" s="79"/>
      <c r="Q24" s="80"/>
      <c r="R24" s="81">
        <v>0.2</v>
      </c>
      <c r="S24" s="80"/>
      <c r="T24" s="80"/>
      <c r="U24" s="80"/>
      <c r="V24" s="82"/>
      <c r="W24" s="77" t="s">
        <v>63</v>
      </c>
      <c r="X24" s="91" t="s">
        <v>69</v>
      </c>
    </row>
    <row r="25" spans="1:27" s="84" customFormat="1" ht="84.75" customHeight="1" x14ac:dyDescent="0.35">
      <c r="A25" s="72" t="str">
        <f t="shared" si="0"/>
        <v>ID-DCO-3.1.4</v>
      </c>
      <c r="B25" s="72" t="s">
        <v>228</v>
      </c>
      <c r="C25" s="73">
        <v>3</v>
      </c>
      <c r="D25" s="73">
        <v>1</v>
      </c>
      <c r="E25" s="73">
        <v>4</v>
      </c>
      <c r="F25" s="74"/>
      <c r="G25" s="75"/>
      <c r="H25" s="403" t="s">
        <v>676</v>
      </c>
      <c r="I25" s="76" t="s">
        <v>677</v>
      </c>
      <c r="J25" s="73" t="s">
        <v>228</v>
      </c>
      <c r="K25" s="76" t="s">
        <v>678</v>
      </c>
      <c r="L25" s="76" t="s">
        <v>228</v>
      </c>
      <c r="M25" s="77" t="s">
        <v>50</v>
      </c>
      <c r="N25" s="78" t="s">
        <v>201</v>
      </c>
      <c r="O25" s="78" t="s">
        <v>201</v>
      </c>
      <c r="P25" s="79"/>
      <c r="Q25" s="80"/>
      <c r="R25" s="81">
        <v>0.2</v>
      </c>
      <c r="S25" s="80"/>
      <c r="T25" s="80"/>
      <c r="U25" s="80"/>
      <c r="V25" s="82"/>
      <c r="W25" s="77" t="s">
        <v>63</v>
      </c>
      <c r="X25" s="91" t="s">
        <v>69</v>
      </c>
    </row>
    <row r="26" spans="1:27" s="84" customFormat="1" ht="63.75" customHeight="1" x14ac:dyDescent="0.35">
      <c r="A26" s="72" t="str">
        <f t="shared" si="0"/>
        <v>ID-DCO-3.1.5</v>
      </c>
      <c r="B26" s="72" t="s">
        <v>228</v>
      </c>
      <c r="C26" s="73">
        <v>3</v>
      </c>
      <c r="D26" s="73">
        <v>1</v>
      </c>
      <c r="E26" s="73">
        <v>5</v>
      </c>
      <c r="F26" s="74"/>
      <c r="G26" s="75"/>
      <c r="H26" s="403" t="s">
        <v>679</v>
      </c>
      <c r="I26" s="76" t="s">
        <v>680</v>
      </c>
      <c r="J26" s="73" t="s">
        <v>228</v>
      </c>
      <c r="K26" s="76" t="s">
        <v>672</v>
      </c>
      <c r="L26" s="76" t="s">
        <v>228</v>
      </c>
      <c r="M26" s="77" t="s">
        <v>50</v>
      </c>
      <c r="N26" s="78" t="s">
        <v>201</v>
      </c>
      <c r="O26" s="78" t="s">
        <v>201</v>
      </c>
      <c r="P26" s="79"/>
      <c r="Q26" s="80"/>
      <c r="R26" s="81">
        <v>0.2</v>
      </c>
      <c r="S26" s="80"/>
      <c r="T26" s="80"/>
      <c r="U26" s="80"/>
      <c r="V26" s="82"/>
      <c r="W26" s="77" t="s">
        <v>63</v>
      </c>
      <c r="X26" s="91" t="s">
        <v>69</v>
      </c>
    </row>
    <row r="27" spans="1:27" s="84" customFormat="1" ht="63.75" customHeight="1" x14ac:dyDescent="0.35">
      <c r="A27" s="72" t="s">
        <v>681</v>
      </c>
      <c r="B27" s="72" t="s">
        <v>228</v>
      </c>
      <c r="C27" s="73">
        <v>3</v>
      </c>
      <c r="D27" s="73">
        <v>1</v>
      </c>
      <c r="E27" s="73">
        <v>6</v>
      </c>
      <c r="F27" s="315"/>
      <c r="G27" s="316"/>
      <c r="H27" s="404" t="s">
        <v>682</v>
      </c>
      <c r="I27" s="405" t="s">
        <v>683</v>
      </c>
      <c r="J27" s="399" t="s">
        <v>228</v>
      </c>
      <c r="K27" s="76" t="s">
        <v>672</v>
      </c>
      <c r="L27" s="76" t="s">
        <v>228</v>
      </c>
      <c r="M27" s="77" t="s">
        <v>50</v>
      </c>
      <c r="N27" s="78" t="s">
        <v>201</v>
      </c>
      <c r="O27" s="78" t="s">
        <v>201</v>
      </c>
      <c r="P27" s="266"/>
      <c r="Q27" s="267"/>
      <c r="R27" s="280">
        <v>0.1</v>
      </c>
      <c r="S27" s="267"/>
      <c r="T27" s="267"/>
      <c r="U27" s="267"/>
      <c r="V27" s="268"/>
      <c r="W27" s="77" t="s">
        <v>63</v>
      </c>
      <c r="X27" s="91">
        <v>0</v>
      </c>
    </row>
    <row r="28" spans="1:27" s="46" customFormat="1" ht="73.5" customHeight="1" x14ac:dyDescent="0.35">
      <c r="A28" s="86"/>
      <c r="B28" s="49"/>
      <c r="C28" s="49">
        <v>4</v>
      </c>
      <c r="D28" s="49"/>
      <c r="E28" s="49"/>
      <c r="F28" s="50" t="s">
        <v>684</v>
      </c>
      <c r="G28" s="51"/>
      <c r="H28" s="51"/>
      <c r="I28" s="51"/>
      <c r="J28" s="52"/>
      <c r="K28" s="54" t="s">
        <v>645</v>
      </c>
      <c r="L28" s="54"/>
      <c r="M28" s="49"/>
      <c r="N28" s="54"/>
      <c r="O28" s="54"/>
      <c r="P28" s="55" t="s">
        <v>42</v>
      </c>
      <c r="Q28" s="56">
        <v>1</v>
      </c>
      <c r="R28" s="58">
        <v>0.3</v>
      </c>
      <c r="S28" s="58"/>
      <c r="T28" s="58"/>
      <c r="U28" s="58"/>
      <c r="V28" s="58"/>
      <c r="W28" s="59" t="s">
        <v>63</v>
      </c>
      <c r="X28" s="60">
        <f>X29</f>
        <v>0</v>
      </c>
    </row>
    <row r="29" spans="1:27" s="46" customFormat="1" ht="64.5" customHeight="1" x14ac:dyDescent="0.35">
      <c r="A29" s="87"/>
      <c r="B29" s="87"/>
      <c r="C29" s="62">
        <v>4</v>
      </c>
      <c r="D29" s="62">
        <v>1</v>
      </c>
      <c r="E29" s="62"/>
      <c r="F29" s="61"/>
      <c r="G29" s="63" t="s">
        <v>685</v>
      </c>
      <c r="H29" s="64"/>
      <c r="I29" s="64"/>
      <c r="J29" s="65"/>
      <c r="K29" s="66" t="s">
        <v>645</v>
      </c>
      <c r="L29" s="66"/>
      <c r="M29" s="66"/>
      <c r="N29" s="66"/>
      <c r="O29" s="66"/>
      <c r="P29" s="66" t="s">
        <v>42</v>
      </c>
      <c r="Q29" s="67">
        <v>1</v>
      </c>
      <c r="R29" s="88">
        <v>1</v>
      </c>
      <c r="S29" s="69"/>
      <c r="T29" s="69"/>
      <c r="U29" s="69"/>
      <c r="V29" s="69"/>
      <c r="W29" s="66" t="s">
        <v>63</v>
      </c>
      <c r="X29" s="70">
        <f>SUM(X30:X34)</f>
        <v>0</v>
      </c>
      <c r="AA29" s="71"/>
    </row>
    <row r="30" spans="1:27" s="84" customFormat="1" ht="95.25" customHeight="1" x14ac:dyDescent="0.35">
      <c r="A30" s="72" t="str">
        <f>+ CONCATENATE("ID", "-", B30, "-",C30, ".", D30, ".", E30)</f>
        <v>ID-DCO-4.1.1</v>
      </c>
      <c r="B30" s="72" t="s">
        <v>228</v>
      </c>
      <c r="C30" s="73">
        <v>4</v>
      </c>
      <c r="D30" s="73">
        <v>1</v>
      </c>
      <c r="E30" s="73">
        <v>1</v>
      </c>
      <c r="F30" s="74"/>
      <c r="G30" s="75"/>
      <c r="H30" s="403" t="s">
        <v>686</v>
      </c>
      <c r="I30" s="76" t="s">
        <v>687</v>
      </c>
      <c r="J30" s="73" t="s">
        <v>228</v>
      </c>
      <c r="K30" s="77" t="s">
        <v>669</v>
      </c>
      <c r="L30" s="76" t="s">
        <v>228</v>
      </c>
      <c r="M30" s="77" t="s">
        <v>50</v>
      </c>
      <c r="N30" s="78" t="s">
        <v>201</v>
      </c>
      <c r="O30" s="78" t="s">
        <v>201</v>
      </c>
      <c r="P30" s="79"/>
      <c r="Q30" s="80"/>
      <c r="R30" s="81">
        <v>0.1</v>
      </c>
      <c r="S30" s="80"/>
      <c r="T30" s="80"/>
      <c r="U30" s="80"/>
      <c r="V30" s="82"/>
      <c r="W30" s="76" t="s">
        <v>63</v>
      </c>
      <c r="X30" s="91">
        <v>0</v>
      </c>
    </row>
    <row r="31" spans="1:27" s="84" customFormat="1" ht="59.25" customHeight="1" x14ac:dyDescent="0.35">
      <c r="A31" s="72" t="str">
        <f>+ CONCATENATE("ID", "-", B31, "-",C31, ".", D31, ".", E31)</f>
        <v>ID-DCO-4.1.2</v>
      </c>
      <c r="B31" s="72" t="s">
        <v>228</v>
      </c>
      <c r="C31" s="73">
        <v>4</v>
      </c>
      <c r="D31" s="73">
        <v>1</v>
      </c>
      <c r="E31" s="73">
        <v>2</v>
      </c>
      <c r="F31" s="74"/>
      <c r="G31" s="75"/>
      <c r="H31" s="403" t="s">
        <v>688</v>
      </c>
      <c r="I31" s="76" t="s">
        <v>689</v>
      </c>
      <c r="J31" s="73" t="s">
        <v>228</v>
      </c>
      <c r="K31" s="77" t="s">
        <v>669</v>
      </c>
      <c r="L31" s="76" t="s">
        <v>228</v>
      </c>
      <c r="M31" s="77" t="s">
        <v>50</v>
      </c>
      <c r="N31" s="78" t="s">
        <v>201</v>
      </c>
      <c r="O31" s="78" t="s">
        <v>201</v>
      </c>
      <c r="P31" s="79"/>
      <c r="Q31" s="80"/>
      <c r="R31" s="81">
        <v>0.3</v>
      </c>
      <c r="S31" s="80"/>
      <c r="T31" s="80"/>
      <c r="U31" s="80"/>
      <c r="V31" s="82"/>
      <c r="W31" s="76" t="s">
        <v>63</v>
      </c>
      <c r="X31" s="91" t="s">
        <v>69</v>
      </c>
    </row>
    <row r="32" spans="1:27" s="84" customFormat="1" ht="59.25" customHeight="1" x14ac:dyDescent="0.35">
      <c r="A32" s="72" t="str">
        <f>+ CONCATENATE("ID", "-", B32, "-",C32, ".", D32, ".", E32)</f>
        <v>ID-DCO-4.1.3</v>
      </c>
      <c r="B32" s="72" t="s">
        <v>228</v>
      </c>
      <c r="C32" s="73">
        <v>4</v>
      </c>
      <c r="D32" s="73">
        <v>1</v>
      </c>
      <c r="E32" s="73">
        <v>3</v>
      </c>
      <c r="F32" s="74"/>
      <c r="G32" s="75"/>
      <c r="H32" s="403" t="s">
        <v>690</v>
      </c>
      <c r="I32" s="76" t="s">
        <v>691</v>
      </c>
      <c r="J32" s="73" t="s">
        <v>228</v>
      </c>
      <c r="K32" s="77" t="s">
        <v>692</v>
      </c>
      <c r="L32" s="76" t="s">
        <v>228</v>
      </c>
      <c r="M32" s="77" t="s">
        <v>50</v>
      </c>
      <c r="N32" s="78" t="s">
        <v>201</v>
      </c>
      <c r="O32" s="78" t="s">
        <v>201</v>
      </c>
      <c r="P32" s="79"/>
      <c r="Q32" s="80"/>
      <c r="R32" s="81">
        <v>0.4</v>
      </c>
      <c r="S32" s="80"/>
      <c r="T32" s="80"/>
      <c r="U32" s="80"/>
      <c r="V32" s="82"/>
      <c r="W32" s="76" t="s">
        <v>63</v>
      </c>
      <c r="X32" s="91" t="s">
        <v>69</v>
      </c>
    </row>
    <row r="33" spans="1:27" s="84" customFormat="1" ht="59.25" customHeight="1" x14ac:dyDescent="0.35">
      <c r="A33" s="72" t="str">
        <f t="shared" ref="A33:A34" si="1">+ CONCATENATE("ID", "-", B33, "-",C33, ".", D33, ".", E33)</f>
        <v>ID-DCO-4.1.4</v>
      </c>
      <c r="B33" s="72" t="s">
        <v>228</v>
      </c>
      <c r="C33" s="73">
        <v>4</v>
      </c>
      <c r="D33" s="73">
        <v>1</v>
      </c>
      <c r="E33" s="73">
        <v>4</v>
      </c>
      <c r="F33" s="74"/>
      <c r="G33" s="75"/>
      <c r="H33" s="403" t="s">
        <v>693</v>
      </c>
      <c r="I33" s="76" t="s">
        <v>694</v>
      </c>
      <c r="J33" s="73" t="s">
        <v>228</v>
      </c>
      <c r="K33" s="77" t="s">
        <v>695</v>
      </c>
      <c r="L33" s="76" t="s">
        <v>228</v>
      </c>
      <c r="M33" s="77" t="s">
        <v>50</v>
      </c>
      <c r="N33" s="78" t="s">
        <v>201</v>
      </c>
      <c r="O33" s="78" t="s">
        <v>201</v>
      </c>
      <c r="P33" s="79"/>
      <c r="Q33" s="80"/>
      <c r="R33" s="81">
        <v>0.1</v>
      </c>
      <c r="S33" s="80"/>
      <c r="T33" s="80"/>
      <c r="U33" s="80"/>
      <c r="V33" s="82"/>
      <c r="W33" s="76" t="s">
        <v>63</v>
      </c>
      <c r="X33" s="91" t="s">
        <v>69</v>
      </c>
    </row>
    <row r="34" spans="1:27" s="84" customFormat="1" ht="59.25" customHeight="1" x14ac:dyDescent="0.35">
      <c r="A34" s="72" t="str">
        <f t="shared" si="1"/>
        <v>ID-DCO-4.1.5</v>
      </c>
      <c r="B34" s="72" t="s">
        <v>228</v>
      </c>
      <c r="C34" s="73">
        <v>4</v>
      </c>
      <c r="D34" s="73">
        <v>1</v>
      </c>
      <c r="E34" s="73">
        <v>5</v>
      </c>
      <c r="F34" s="74"/>
      <c r="G34" s="75"/>
      <c r="H34" s="403" t="s">
        <v>696</v>
      </c>
      <c r="I34" s="76" t="s">
        <v>697</v>
      </c>
      <c r="J34" s="73" t="s">
        <v>228</v>
      </c>
      <c r="K34" s="77" t="s">
        <v>698</v>
      </c>
      <c r="L34" s="76" t="s">
        <v>228</v>
      </c>
      <c r="M34" s="77" t="s">
        <v>50</v>
      </c>
      <c r="N34" s="78" t="s">
        <v>201</v>
      </c>
      <c r="O34" s="78" t="s">
        <v>201</v>
      </c>
      <c r="P34" s="79"/>
      <c r="Q34" s="80"/>
      <c r="R34" s="81">
        <v>0.1</v>
      </c>
      <c r="S34" s="80"/>
      <c r="T34" s="80"/>
      <c r="U34" s="80"/>
      <c r="V34" s="82"/>
      <c r="W34" s="76" t="s">
        <v>63</v>
      </c>
      <c r="X34" s="91" t="s">
        <v>69</v>
      </c>
    </row>
    <row r="35" spans="1:27" s="46" customFormat="1" ht="73.5" customHeight="1" x14ac:dyDescent="0.35">
      <c r="A35" s="86"/>
      <c r="B35" s="49"/>
      <c r="C35" s="49">
        <v>5</v>
      </c>
      <c r="D35" s="49"/>
      <c r="E35" s="49"/>
      <c r="F35" s="50" t="s">
        <v>699</v>
      </c>
      <c r="G35" s="51"/>
      <c r="H35" s="51"/>
      <c r="I35" s="51"/>
      <c r="J35" s="52"/>
      <c r="K35" s="54" t="s">
        <v>645</v>
      </c>
      <c r="L35" s="54"/>
      <c r="M35" s="49"/>
      <c r="N35" s="54"/>
      <c r="O35" s="54"/>
      <c r="P35" s="55" t="s">
        <v>42</v>
      </c>
      <c r="Q35" s="56">
        <v>1</v>
      </c>
      <c r="R35" s="58">
        <v>0.15</v>
      </c>
      <c r="S35" s="58"/>
      <c r="T35" s="58"/>
      <c r="U35" s="58"/>
      <c r="V35" s="58"/>
      <c r="W35" s="59" t="s">
        <v>63</v>
      </c>
      <c r="X35" s="60">
        <f>X36</f>
        <v>1000000</v>
      </c>
    </row>
    <row r="36" spans="1:27" s="46" customFormat="1" ht="64.5" customHeight="1" x14ac:dyDescent="0.35">
      <c r="A36" s="87"/>
      <c r="B36" s="87"/>
      <c r="C36" s="62">
        <v>5</v>
      </c>
      <c r="D36" s="62">
        <v>1</v>
      </c>
      <c r="E36" s="62"/>
      <c r="F36" s="61"/>
      <c r="G36" s="63" t="s">
        <v>700</v>
      </c>
      <c r="H36" s="64"/>
      <c r="I36" s="64"/>
      <c r="J36" s="65"/>
      <c r="K36" s="66" t="s">
        <v>224</v>
      </c>
      <c r="L36" s="66"/>
      <c r="M36" s="66"/>
      <c r="N36" s="66"/>
      <c r="O36" s="66"/>
      <c r="P36" s="66" t="s">
        <v>42</v>
      </c>
      <c r="Q36" s="67">
        <v>1</v>
      </c>
      <c r="R36" s="88">
        <v>1</v>
      </c>
      <c r="S36" s="69"/>
      <c r="T36" s="69"/>
      <c r="U36" s="69"/>
      <c r="V36" s="69"/>
      <c r="W36" s="66" t="s">
        <v>63</v>
      </c>
      <c r="X36" s="70">
        <f>SUM(X37:X41)</f>
        <v>1000000</v>
      </c>
      <c r="AA36" s="71"/>
    </row>
    <row r="37" spans="1:27" s="84" customFormat="1" ht="80.25" customHeight="1" x14ac:dyDescent="0.35">
      <c r="A37" s="72" t="str">
        <f>+ CONCATENATE("ID", "-", B37, "-",C37, ".", D37, ".", E37)</f>
        <v>ID-DCO-5.1.1</v>
      </c>
      <c r="B37" s="72" t="s">
        <v>228</v>
      </c>
      <c r="C37" s="73">
        <v>5</v>
      </c>
      <c r="D37" s="73">
        <v>1</v>
      </c>
      <c r="E37" s="73">
        <v>1</v>
      </c>
      <c r="F37" s="74"/>
      <c r="G37" s="75"/>
      <c r="H37" s="403" t="s">
        <v>701</v>
      </c>
      <c r="I37" s="76" t="s">
        <v>702</v>
      </c>
      <c r="J37" s="73" t="s">
        <v>56</v>
      </c>
      <c r="K37" s="77" t="s">
        <v>703</v>
      </c>
      <c r="L37" s="76" t="s">
        <v>67</v>
      </c>
      <c r="M37" s="77" t="s">
        <v>50</v>
      </c>
      <c r="N37" s="78" t="s">
        <v>201</v>
      </c>
      <c r="O37" s="78" t="s">
        <v>201</v>
      </c>
      <c r="P37" s="79"/>
      <c r="Q37" s="80"/>
      <c r="R37" s="81">
        <v>0.1</v>
      </c>
      <c r="S37" s="80"/>
      <c r="T37" s="80"/>
      <c r="U37" s="80"/>
      <c r="V37" s="82"/>
      <c r="W37" s="76" t="s">
        <v>63</v>
      </c>
      <c r="X37" s="91" t="s">
        <v>69</v>
      </c>
    </row>
    <row r="38" spans="1:27" s="84" customFormat="1" ht="59.25" customHeight="1" x14ac:dyDescent="0.35">
      <c r="A38" s="72" t="str">
        <f>+ CONCATENATE("ID", "-", B38, "-",C38, ".", D38, ".", E38)</f>
        <v>ID-DCO-5.1.2</v>
      </c>
      <c r="B38" s="72" t="s">
        <v>228</v>
      </c>
      <c r="C38" s="73">
        <v>5</v>
      </c>
      <c r="D38" s="73">
        <v>1</v>
      </c>
      <c r="E38" s="73">
        <v>2</v>
      </c>
      <c r="F38" s="74"/>
      <c r="G38" s="75"/>
      <c r="H38" s="403" t="s">
        <v>704</v>
      </c>
      <c r="I38" s="76" t="s">
        <v>705</v>
      </c>
      <c r="J38" s="73" t="s">
        <v>56</v>
      </c>
      <c r="K38" s="77" t="s">
        <v>706</v>
      </c>
      <c r="L38" s="76" t="s">
        <v>59</v>
      </c>
      <c r="M38" s="77" t="s">
        <v>50</v>
      </c>
      <c r="N38" s="78" t="s">
        <v>201</v>
      </c>
      <c r="O38" s="78" t="s">
        <v>201</v>
      </c>
      <c r="P38" s="79"/>
      <c r="Q38" s="80"/>
      <c r="R38" s="81">
        <v>0.5</v>
      </c>
      <c r="S38" s="80"/>
      <c r="T38" s="80"/>
      <c r="U38" s="80"/>
      <c r="V38" s="82"/>
      <c r="W38" s="76" t="s">
        <v>63</v>
      </c>
      <c r="X38" s="91" t="s">
        <v>69</v>
      </c>
    </row>
    <row r="39" spans="1:27" s="84" customFormat="1" ht="80.25" customHeight="1" x14ac:dyDescent="0.35">
      <c r="A39" s="72" t="str">
        <f>+ CONCATENATE("ID", "-", B39, "-",C39, ".", D39, ".", E39)</f>
        <v>ID-DCO-5.1.3</v>
      </c>
      <c r="B39" s="72" t="s">
        <v>228</v>
      </c>
      <c r="C39" s="73">
        <v>5</v>
      </c>
      <c r="D39" s="73">
        <v>1</v>
      </c>
      <c r="E39" s="73">
        <v>3</v>
      </c>
      <c r="F39" s="74"/>
      <c r="G39" s="75"/>
      <c r="H39" s="403" t="s">
        <v>707</v>
      </c>
      <c r="I39" s="76" t="s">
        <v>708</v>
      </c>
      <c r="J39" s="73" t="s">
        <v>56</v>
      </c>
      <c r="K39" s="77" t="s">
        <v>703</v>
      </c>
      <c r="L39" s="76" t="s">
        <v>59</v>
      </c>
      <c r="M39" s="77" t="s">
        <v>50</v>
      </c>
      <c r="N39" s="78" t="s">
        <v>201</v>
      </c>
      <c r="O39" s="78" t="s">
        <v>201</v>
      </c>
      <c r="P39" s="79"/>
      <c r="Q39" s="80"/>
      <c r="R39" s="81">
        <v>0.1</v>
      </c>
      <c r="S39" s="80"/>
      <c r="T39" s="80"/>
      <c r="U39" s="80"/>
      <c r="V39" s="82"/>
      <c r="W39" s="76" t="s">
        <v>63</v>
      </c>
      <c r="X39" s="91">
        <v>0</v>
      </c>
    </row>
    <row r="40" spans="1:27" s="84" customFormat="1" ht="80.25" customHeight="1" x14ac:dyDescent="0.35">
      <c r="A40" s="72" t="s">
        <v>709</v>
      </c>
      <c r="B40" s="72" t="s">
        <v>228</v>
      </c>
      <c r="C40" s="73">
        <v>5</v>
      </c>
      <c r="D40" s="73">
        <v>1</v>
      </c>
      <c r="E40" s="73">
        <v>4</v>
      </c>
      <c r="F40" s="74"/>
      <c r="G40" s="75"/>
      <c r="H40" s="406" t="s">
        <v>710</v>
      </c>
      <c r="I40" s="76" t="s">
        <v>711</v>
      </c>
      <c r="J40" s="73" t="s">
        <v>56</v>
      </c>
      <c r="K40" s="77" t="s">
        <v>703</v>
      </c>
      <c r="L40" s="76"/>
      <c r="M40" s="77" t="s">
        <v>50</v>
      </c>
      <c r="N40" s="78" t="s">
        <v>201</v>
      </c>
      <c r="O40" s="78" t="s">
        <v>201</v>
      </c>
      <c r="P40" s="79"/>
      <c r="Q40" s="80"/>
      <c r="R40" s="81">
        <v>0.1</v>
      </c>
      <c r="S40" s="80"/>
      <c r="T40" s="80"/>
      <c r="U40" s="80"/>
      <c r="V40" s="82"/>
      <c r="W40" s="76" t="s">
        <v>63</v>
      </c>
      <c r="X40" s="91" t="s">
        <v>69</v>
      </c>
    </row>
    <row r="41" spans="1:27" s="84" customFormat="1" ht="59.25" customHeight="1" x14ac:dyDescent="0.35">
      <c r="A41" s="72" t="s">
        <v>712</v>
      </c>
      <c r="B41" s="72" t="s">
        <v>228</v>
      </c>
      <c r="C41" s="73">
        <v>5</v>
      </c>
      <c r="D41" s="73">
        <v>1</v>
      </c>
      <c r="E41" s="73">
        <v>5</v>
      </c>
      <c r="F41" s="74"/>
      <c r="G41" s="75"/>
      <c r="H41" s="403" t="s">
        <v>713</v>
      </c>
      <c r="I41" s="76" t="s">
        <v>714</v>
      </c>
      <c r="J41" s="73" t="s">
        <v>56</v>
      </c>
      <c r="K41" s="77" t="s">
        <v>706</v>
      </c>
      <c r="L41" s="76" t="s">
        <v>130</v>
      </c>
      <c r="M41" s="77" t="s">
        <v>50</v>
      </c>
      <c r="N41" s="78" t="s">
        <v>201</v>
      </c>
      <c r="O41" s="78" t="s">
        <v>201</v>
      </c>
      <c r="P41" s="79"/>
      <c r="Q41" s="80"/>
      <c r="R41" s="81">
        <v>0.2</v>
      </c>
      <c r="S41" s="80"/>
      <c r="T41" s="80"/>
      <c r="U41" s="80"/>
      <c r="V41" s="82"/>
      <c r="W41" s="76" t="s">
        <v>63</v>
      </c>
      <c r="X41" s="91">
        <v>1000000</v>
      </c>
    </row>
    <row r="42" spans="1:27" s="47" customFormat="1" ht="21" x14ac:dyDescent="0.35">
      <c r="I42" s="93"/>
      <c r="K42" s="94"/>
      <c r="L42" s="95"/>
      <c r="N42" s="95"/>
      <c r="O42" s="95"/>
      <c r="P42" s="93"/>
      <c r="R42" s="96"/>
      <c r="W42" s="94" t="s">
        <v>217</v>
      </c>
      <c r="X42" s="281">
        <f>X8+X17+X20+X28+X35</f>
        <v>1000000</v>
      </c>
    </row>
    <row r="43" spans="1:27" s="47" customFormat="1" ht="21.75" thickBot="1" x14ac:dyDescent="0.4">
      <c r="I43" s="93"/>
      <c r="K43" s="94"/>
      <c r="L43" s="95"/>
      <c r="N43" s="95"/>
      <c r="O43" s="95"/>
      <c r="P43" s="93"/>
      <c r="R43" s="96"/>
      <c r="W43" s="94"/>
    </row>
    <row r="44" spans="1:27" s="47" customFormat="1" ht="27" thickBot="1" x14ac:dyDescent="0.45">
      <c r="A44" s="150" t="s">
        <v>75</v>
      </c>
      <c r="B44" s="150"/>
      <c r="C44" s="150"/>
      <c r="D44" s="150"/>
      <c r="E44" s="150"/>
      <c r="F44" s="150"/>
      <c r="G44" s="150"/>
      <c r="H44" s="99"/>
      <c r="I44" s="99"/>
      <c r="L44" s="99"/>
      <c r="N44" s="151" t="s">
        <v>76</v>
      </c>
      <c r="P44" s="99"/>
      <c r="Q44" s="407"/>
      <c r="R44" s="407"/>
      <c r="S44" s="408"/>
      <c r="T44" s="408"/>
      <c r="U44" s="99"/>
      <c r="V44" s="100"/>
      <c r="W44" s="99"/>
      <c r="X44" s="99"/>
    </row>
    <row r="45" spans="1:27" s="47" customFormat="1" ht="30" customHeight="1" x14ac:dyDescent="0.35">
      <c r="F45" s="94"/>
      <c r="G45" s="409" t="s">
        <v>715</v>
      </c>
      <c r="H45" s="101"/>
      <c r="I45" s="101"/>
      <c r="J45" s="236"/>
      <c r="L45" s="237" t="s">
        <v>78</v>
      </c>
      <c r="M45" s="237"/>
      <c r="N45" s="237"/>
      <c r="O45" s="237"/>
      <c r="P45" s="237"/>
      <c r="Q45" s="237"/>
      <c r="R45" s="237"/>
      <c r="S45" s="237"/>
      <c r="T45" s="237"/>
      <c r="U45" s="237"/>
      <c r="V45" s="237"/>
      <c r="W45" s="237"/>
      <c r="X45" s="237"/>
    </row>
    <row r="46" spans="1:27" ht="50.25" customHeight="1" x14ac:dyDescent="0.25">
      <c r="G46" s="105" t="s">
        <v>716</v>
      </c>
      <c r="H46" s="105"/>
      <c r="I46" s="105"/>
      <c r="J46" s="154"/>
      <c r="L46" s="108" t="s">
        <v>80</v>
      </c>
      <c r="M46" s="108"/>
      <c r="N46" s="108"/>
      <c r="O46" s="108"/>
      <c r="P46" s="108"/>
      <c r="Q46" s="108"/>
      <c r="R46" s="108"/>
      <c r="S46" s="108"/>
      <c r="T46" s="108"/>
      <c r="U46" s="108"/>
      <c r="V46" s="108"/>
      <c r="W46" s="108"/>
      <c r="X46" s="108"/>
    </row>
    <row r="47" spans="1:27" ht="63" customHeight="1" x14ac:dyDescent="0.25"/>
    <row r="48" spans="1:27" ht="21" x14ac:dyDescent="0.25">
      <c r="I48" s="12"/>
      <c r="J48" s="111"/>
      <c r="K48" s="112"/>
      <c r="N48" s="112"/>
      <c r="O48" s="113"/>
    </row>
  </sheetData>
  <sheetProtection selectLockedCells="1"/>
  <autoFilter ref="A7:O42" xr:uid="{00000000-0009-0000-0000-000000000000}"/>
  <dataConsolidate/>
  <mergeCells count="34">
    <mergeCell ref="G45:I45"/>
    <mergeCell ref="L45:X45"/>
    <mergeCell ref="G46:I46"/>
    <mergeCell ref="L46:X46"/>
    <mergeCell ref="G21:I21"/>
    <mergeCell ref="F28:J28"/>
    <mergeCell ref="G29:I29"/>
    <mergeCell ref="F35:J35"/>
    <mergeCell ref="G36:I36"/>
    <mergeCell ref="A44:G44"/>
    <mergeCell ref="F8:J8"/>
    <mergeCell ref="G9:I9"/>
    <mergeCell ref="G13:I13"/>
    <mergeCell ref="F17:J17"/>
    <mergeCell ref="G18:I18"/>
    <mergeCell ref="F20:J20"/>
    <mergeCell ref="P5:V5"/>
    <mergeCell ref="W5:X5"/>
    <mergeCell ref="A6:E6"/>
    <mergeCell ref="F6:M6"/>
    <mergeCell ref="N6:O6"/>
    <mergeCell ref="P6:P7"/>
    <mergeCell ref="Q6:Q7"/>
    <mergeCell ref="R6:R7"/>
    <mergeCell ref="W6:W7"/>
    <mergeCell ref="X6:X7"/>
    <mergeCell ref="A1:H3"/>
    <mergeCell ref="I1:K3"/>
    <mergeCell ref="A4:E4"/>
    <mergeCell ref="I4:O4"/>
    <mergeCell ref="A5:B5"/>
    <mergeCell ref="C5:E5"/>
    <mergeCell ref="F5:I5"/>
    <mergeCell ref="J5:O5"/>
  </mergeCells>
  <dataValidations count="1">
    <dataValidation allowBlank="1" showInputMessage="1" showErrorMessage="1" sqref="B29:B34 B18:B19 B9:B16 B36:B41 B21:B27" xr:uid="{C0CAF9C5-72F5-4CC7-963B-4A9719D1DF0E}"/>
  </dataValidations>
  <pageMargins left="0.25" right="0.25" top="0.5" bottom="0.5" header="0.3" footer="0.3"/>
  <pageSetup paperSize="5" scale="45"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8D6FF-9E86-4120-A1BA-428E54DC981F}">
  <sheetPr codeName="Sheet11">
    <tabColor theme="3" tint="0.39997558519241921"/>
  </sheetPr>
  <dimension ref="A1:AA32"/>
  <sheetViews>
    <sheetView showGridLines="0" view="pageBreakPreview" zoomScale="60" zoomScaleNormal="60" workbookViewId="0">
      <selection activeCell="A7" sqref="A7:E7"/>
    </sheetView>
  </sheetViews>
  <sheetFormatPr defaultColWidth="11.42578125" defaultRowHeight="13.5" x14ac:dyDescent="0.25"/>
  <cols>
    <col min="1" max="1" width="20" style="15" customWidth="1"/>
    <col min="2" max="2" width="6.7109375" style="12" hidden="1" customWidth="1"/>
    <col min="3" max="4" width="6.7109375" style="104" hidden="1" customWidth="1"/>
    <col min="5" max="5" width="8.42578125" style="104" hidden="1" customWidth="1"/>
    <col min="6" max="7" width="5.7109375" style="15" customWidth="1"/>
    <col min="8" max="8" width="75.42578125" style="15" customWidth="1"/>
    <col min="9" max="9" width="68.85546875" style="107" customWidth="1"/>
    <col min="10" max="10" width="22.85546875" style="12" customWidth="1"/>
    <col min="11" max="11" width="49.42578125" style="12" customWidth="1"/>
    <col min="12" max="12" width="29.140625" style="107" bestFit="1" customWidth="1"/>
    <col min="13" max="13" width="18" style="12" hidden="1" customWidth="1"/>
    <col min="14" max="14" width="20.42578125" style="107" hidden="1" customWidth="1"/>
    <col min="15" max="15" width="20.7109375" style="107" hidden="1" customWidth="1"/>
    <col min="16" max="16" width="38.7109375" style="10" hidden="1" customWidth="1"/>
    <col min="17" max="17" width="20.7109375" style="104" customWidth="1"/>
    <col min="18" max="18" width="20.7109375" style="109" customWidth="1"/>
    <col min="19" max="19" width="24.28515625" style="12" hidden="1" customWidth="1"/>
    <col min="20" max="20" width="18.7109375" style="12" hidden="1" customWidth="1"/>
    <col min="21" max="21" width="24" style="12" hidden="1" customWidth="1"/>
    <col min="22" max="22" width="18.7109375" style="12" hidden="1" customWidth="1"/>
    <col min="23" max="23" width="33.42578125" style="104" hidden="1" customWidth="1"/>
    <col min="24" max="24" width="58.42578125" style="110" customWidth="1"/>
    <col min="25" max="25" width="33" style="15" customWidth="1"/>
    <col min="26" max="26" width="11.42578125" style="15"/>
    <col min="27" max="27" width="18.42578125" style="15" bestFit="1" customWidth="1"/>
    <col min="28" max="16384" width="11.42578125" style="15"/>
  </cols>
  <sheetData>
    <row r="1" spans="1:27" ht="43.5" customHeight="1" x14ac:dyDescent="0.25">
      <c r="A1" s="1"/>
      <c r="B1" s="2"/>
      <c r="C1" s="2"/>
      <c r="D1" s="2"/>
      <c r="E1" s="2"/>
      <c r="F1" s="2"/>
      <c r="G1" s="2"/>
      <c r="H1" s="3"/>
      <c r="I1" s="4" t="s">
        <v>0</v>
      </c>
      <c r="J1" s="5"/>
      <c r="K1" s="6"/>
      <c r="L1" s="7" t="s">
        <v>1</v>
      </c>
      <c r="M1" s="8"/>
      <c r="N1" s="8"/>
      <c r="O1" s="9"/>
      <c r="Q1" s="11" t="s">
        <v>2</v>
      </c>
      <c r="R1" s="11"/>
      <c r="V1" s="11"/>
      <c r="W1" s="11"/>
      <c r="X1" s="11"/>
      <c r="Z1" s="14"/>
    </row>
    <row r="2" spans="1:27" ht="45.75" customHeight="1" x14ac:dyDescent="0.25">
      <c r="A2" s="16"/>
      <c r="B2" s="17"/>
      <c r="C2" s="17"/>
      <c r="D2" s="17"/>
      <c r="E2" s="17"/>
      <c r="F2" s="17"/>
      <c r="G2" s="17"/>
      <c r="H2" s="18"/>
      <c r="I2" s="19"/>
      <c r="J2" s="20"/>
      <c r="K2" s="21"/>
      <c r="L2" s="7" t="s">
        <v>3</v>
      </c>
      <c r="M2" s="22"/>
      <c r="N2" s="22"/>
      <c r="O2" s="23"/>
      <c r="Q2" s="11" t="s">
        <v>4</v>
      </c>
      <c r="R2" s="11"/>
      <c r="V2" s="11"/>
      <c r="W2" s="11"/>
      <c r="X2" s="11"/>
      <c r="Z2" s="14"/>
    </row>
    <row r="3" spans="1:27" ht="30" customHeight="1" x14ac:dyDescent="0.25">
      <c r="A3" s="25"/>
      <c r="B3" s="26"/>
      <c r="C3" s="26"/>
      <c r="D3" s="26"/>
      <c r="E3" s="26"/>
      <c r="F3" s="26"/>
      <c r="G3" s="26"/>
      <c r="H3" s="27"/>
      <c r="I3" s="28"/>
      <c r="J3" s="29"/>
      <c r="K3" s="30"/>
      <c r="L3" s="7" t="s">
        <v>5</v>
      </c>
      <c r="M3" s="31"/>
      <c r="N3" s="31"/>
      <c r="O3" s="32"/>
      <c r="Q3" s="11" t="s">
        <v>6</v>
      </c>
      <c r="R3" s="11"/>
      <c r="V3" s="11"/>
      <c r="W3" s="11"/>
      <c r="X3" s="11"/>
      <c r="Z3" s="14"/>
    </row>
    <row r="5" spans="1:27" s="45" customFormat="1" ht="45" customHeight="1" x14ac:dyDescent="0.25">
      <c r="A5" s="410" t="s">
        <v>7</v>
      </c>
      <c r="B5" s="163"/>
      <c r="C5" s="163"/>
      <c r="D5" s="163"/>
      <c r="E5" s="164"/>
      <c r="F5" s="36"/>
      <c r="G5" s="37"/>
      <c r="H5" s="37"/>
      <c r="I5" s="38"/>
      <c r="J5" s="38"/>
      <c r="K5" s="38"/>
      <c r="L5" s="38"/>
      <c r="M5" s="38"/>
      <c r="N5" s="38"/>
      <c r="O5" s="39"/>
      <c r="P5" s="40"/>
      <c r="Q5" s="41"/>
      <c r="R5" s="42"/>
      <c r="S5" s="42"/>
      <c r="T5" s="42"/>
      <c r="U5" s="42"/>
      <c r="V5" s="42"/>
      <c r="W5" s="43"/>
      <c r="X5" s="44"/>
    </row>
    <row r="6" spans="1:27" s="45" customFormat="1" ht="57" customHeight="1" x14ac:dyDescent="0.2">
      <c r="A6" s="423" t="s">
        <v>8</v>
      </c>
      <c r="B6" s="424"/>
      <c r="C6" s="425"/>
      <c r="D6" s="423"/>
      <c r="E6" s="426"/>
      <c r="F6" s="419" t="s">
        <v>9</v>
      </c>
      <c r="G6" s="420"/>
      <c r="H6" s="420"/>
      <c r="I6" s="421"/>
      <c r="J6" s="419" t="s">
        <v>717</v>
      </c>
      <c r="K6" s="420"/>
      <c r="L6" s="420"/>
      <c r="M6" s="420"/>
      <c r="N6" s="420"/>
      <c r="O6" s="422"/>
      <c r="P6" s="415" t="s">
        <v>11</v>
      </c>
      <c r="Q6" s="416"/>
      <c r="R6" s="416"/>
      <c r="S6" s="416"/>
      <c r="T6" s="416"/>
      <c r="U6" s="416"/>
      <c r="V6" s="417"/>
      <c r="W6" s="418" t="s">
        <v>12</v>
      </c>
      <c r="X6" s="416"/>
    </row>
    <row r="7" spans="1:27" s="46" customFormat="1" ht="25.5" customHeight="1" x14ac:dyDescent="0.35">
      <c r="A7" s="472">
        <v>46008</v>
      </c>
      <c r="B7" s="473"/>
      <c r="C7" s="473"/>
      <c r="D7" s="473"/>
      <c r="E7" s="473"/>
      <c r="F7" s="118" t="s">
        <v>13</v>
      </c>
      <c r="G7" s="119"/>
      <c r="H7" s="119"/>
      <c r="I7" s="119"/>
      <c r="J7" s="119"/>
      <c r="K7" s="119"/>
      <c r="L7" s="119"/>
      <c r="M7" s="120"/>
      <c r="N7" s="121" t="s">
        <v>14</v>
      </c>
      <c r="O7" s="122"/>
      <c r="P7" s="123" t="s">
        <v>15</v>
      </c>
      <c r="Q7" s="124" t="s">
        <v>16</v>
      </c>
      <c r="R7" s="124" t="s">
        <v>17</v>
      </c>
      <c r="S7" s="245" t="s">
        <v>18</v>
      </c>
      <c r="T7" s="245" t="s">
        <v>19</v>
      </c>
      <c r="U7" s="245" t="s">
        <v>20</v>
      </c>
      <c r="V7" s="245" t="s">
        <v>21</v>
      </c>
      <c r="W7" s="126" t="s">
        <v>22</v>
      </c>
      <c r="X7" s="127" t="s">
        <v>23</v>
      </c>
    </row>
    <row r="8" spans="1:27" s="47" customFormat="1" ht="176.25" customHeight="1" x14ac:dyDescent="0.35">
      <c r="A8" s="128" t="s">
        <v>24</v>
      </c>
      <c r="B8" s="128" t="s">
        <v>25</v>
      </c>
      <c r="C8" s="128" t="s">
        <v>26</v>
      </c>
      <c r="D8" s="128" t="s">
        <v>27</v>
      </c>
      <c r="E8" s="128" t="s">
        <v>28</v>
      </c>
      <c r="F8" s="128" t="s">
        <v>29</v>
      </c>
      <c r="G8" s="128" t="s">
        <v>30</v>
      </c>
      <c r="H8" s="128" t="s">
        <v>31</v>
      </c>
      <c r="I8" s="129" t="s">
        <v>32</v>
      </c>
      <c r="J8" s="129" t="s">
        <v>33</v>
      </c>
      <c r="K8" s="130" t="s">
        <v>34</v>
      </c>
      <c r="L8" s="129" t="s">
        <v>35</v>
      </c>
      <c r="M8" s="130" t="s">
        <v>36</v>
      </c>
      <c r="N8" s="131" t="s">
        <v>37</v>
      </c>
      <c r="O8" s="132" t="s">
        <v>38</v>
      </c>
      <c r="P8" s="126"/>
      <c r="Q8" s="133"/>
      <c r="R8" s="133"/>
      <c r="S8" s="134" t="s">
        <v>16</v>
      </c>
      <c r="T8" s="134" t="s">
        <v>16</v>
      </c>
      <c r="U8" s="134" t="s">
        <v>16</v>
      </c>
      <c r="V8" s="134" t="s">
        <v>16</v>
      </c>
      <c r="W8" s="135"/>
      <c r="X8" s="136"/>
    </row>
    <row r="9" spans="1:27" s="46" customFormat="1" ht="57" customHeight="1" x14ac:dyDescent="0.35">
      <c r="A9" s="48" t="s">
        <v>344</v>
      </c>
      <c r="B9" s="48">
        <v>1</v>
      </c>
      <c r="C9" s="49"/>
      <c r="D9" s="49"/>
      <c r="E9" s="49"/>
      <c r="F9" s="50" t="s">
        <v>718</v>
      </c>
      <c r="G9" s="51"/>
      <c r="H9" s="51"/>
      <c r="I9" s="51"/>
      <c r="J9" s="52"/>
      <c r="K9" s="53" t="s">
        <v>719</v>
      </c>
      <c r="L9" s="54"/>
      <c r="M9" s="49"/>
      <c r="N9" s="54"/>
      <c r="O9" s="54"/>
      <c r="P9" s="55" t="s">
        <v>42</v>
      </c>
      <c r="Q9" s="56">
        <v>1</v>
      </c>
      <c r="R9" s="57">
        <v>0.7</v>
      </c>
      <c r="S9" s="58">
        <v>0.25</v>
      </c>
      <c r="T9" s="58">
        <v>0.25</v>
      </c>
      <c r="U9" s="58">
        <v>0.25</v>
      </c>
      <c r="V9" s="58">
        <v>0.25</v>
      </c>
      <c r="W9" s="59" t="s">
        <v>43</v>
      </c>
      <c r="X9" s="60">
        <f>+X10+X12</f>
        <v>500000</v>
      </c>
    </row>
    <row r="10" spans="1:27" s="46" customFormat="1" ht="57" customHeight="1" x14ac:dyDescent="0.35">
      <c r="A10" s="61" t="s">
        <v>344</v>
      </c>
      <c r="B10" s="61"/>
      <c r="C10" s="62">
        <v>1</v>
      </c>
      <c r="D10" s="62">
        <v>1</v>
      </c>
      <c r="E10" s="62"/>
      <c r="F10" s="61"/>
      <c r="G10" s="63" t="s">
        <v>720</v>
      </c>
      <c r="H10" s="64"/>
      <c r="I10" s="64"/>
      <c r="J10" s="65"/>
      <c r="K10" s="66" t="s">
        <v>719</v>
      </c>
      <c r="L10" s="66"/>
      <c r="M10" s="66"/>
      <c r="N10" s="66"/>
      <c r="O10" s="66"/>
      <c r="P10" s="66" t="s">
        <v>42</v>
      </c>
      <c r="Q10" s="67">
        <v>1</v>
      </c>
      <c r="R10" s="68">
        <v>0.25</v>
      </c>
      <c r="S10" s="69"/>
      <c r="T10" s="69"/>
      <c r="U10" s="69"/>
      <c r="V10" s="69"/>
      <c r="W10" s="66" t="s">
        <v>43</v>
      </c>
      <c r="X10" s="70">
        <f>SUM(X11:X11)</f>
        <v>0</v>
      </c>
      <c r="AA10" s="71"/>
    </row>
    <row r="11" spans="1:27" s="84" customFormat="1" ht="102.75" customHeight="1" x14ac:dyDescent="0.35">
      <c r="A11" s="72" t="str">
        <f>+ CONCATENATE("ID", "-", B11, "-",C11, ".", D11, ".", E11)</f>
        <v>ID-DJU-1.1.1</v>
      </c>
      <c r="B11" s="72" t="s">
        <v>344</v>
      </c>
      <c r="C11" s="73">
        <v>1</v>
      </c>
      <c r="D11" s="73">
        <v>1</v>
      </c>
      <c r="E11" s="73">
        <v>1</v>
      </c>
      <c r="F11" s="74"/>
      <c r="G11" s="75"/>
      <c r="H11" s="260" t="s">
        <v>721</v>
      </c>
      <c r="I11" s="411" t="s">
        <v>722</v>
      </c>
      <c r="J11" s="265" t="s">
        <v>344</v>
      </c>
      <c r="K11" s="411" t="s">
        <v>723</v>
      </c>
      <c r="L11" s="411" t="s">
        <v>139</v>
      </c>
      <c r="M11" s="77" t="s">
        <v>50</v>
      </c>
      <c r="N11" s="78" t="s">
        <v>201</v>
      </c>
      <c r="O11" s="78" t="s">
        <v>201</v>
      </c>
      <c r="P11" s="79"/>
      <c r="Q11" s="80"/>
      <c r="R11" s="81">
        <v>1</v>
      </c>
      <c r="S11" s="80"/>
      <c r="T11" s="80"/>
      <c r="U11" s="80"/>
      <c r="V11" s="82"/>
      <c r="W11" s="76" t="s">
        <v>43</v>
      </c>
      <c r="X11" s="83">
        <v>0</v>
      </c>
    </row>
    <row r="12" spans="1:27" s="46" customFormat="1" ht="55.5" customHeight="1" x14ac:dyDescent="0.35">
      <c r="A12" s="87"/>
      <c r="B12" s="87"/>
      <c r="C12" s="62">
        <v>1</v>
      </c>
      <c r="D12" s="62">
        <v>2</v>
      </c>
      <c r="E12" s="62"/>
      <c r="F12" s="61"/>
      <c r="G12" s="63" t="s">
        <v>724</v>
      </c>
      <c r="H12" s="64"/>
      <c r="I12" s="64"/>
      <c r="J12" s="65"/>
      <c r="K12" s="66" t="s">
        <v>719</v>
      </c>
      <c r="L12" s="66"/>
      <c r="M12" s="66"/>
      <c r="N12" s="66"/>
      <c r="O12" s="66"/>
      <c r="P12" s="66" t="s">
        <v>42</v>
      </c>
      <c r="Q12" s="67">
        <v>1</v>
      </c>
      <c r="R12" s="68">
        <v>0.75</v>
      </c>
      <c r="S12" s="69"/>
      <c r="T12" s="69"/>
      <c r="U12" s="69"/>
      <c r="V12" s="69"/>
      <c r="W12" s="66" t="s">
        <v>43</v>
      </c>
      <c r="X12" s="70">
        <f>SUM(X13:X19)</f>
        <v>500000</v>
      </c>
      <c r="AA12" s="71"/>
    </row>
    <row r="13" spans="1:27" s="84" customFormat="1" ht="86.25" customHeight="1" x14ac:dyDescent="0.35">
      <c r="A13" s="72" t="str">
        <f>+ CONCATENATE("ID", "-", B13, "-",C13, ".", D13, ".", E13)</f>
        <v>ID-DJU-1.2.1</v>
      </c>
      <c r="B13" s="72" t="s">
        <v>344</v>
      </c>
      <c r="C13" s="73">
        <v>1</v>
      </c>
      <c r="D13" s="73">
        <v>2</v>
      </c>
      <c r="E13" s="73">
        <v>1</v>
      </c>
      <c r="F13" s="74"/>
      <c r="G13" s="75"/>
      <c r="H13" s="260" t="s">
        <v>725</v>
      </c>
      <c r="I13" s="411" t="s">
        <v>726</v>
      </c>
      <c r="J13" s="265" t="s">
        <v>344</v>
      </c>
      <c r="K13" s="411" t="s">
        <v>723</v>
      </c>
      <c r="L13" s="411" t="s">
        <v>727</v>
      </c>
      <c r="M13" s="77" t="s">
        <v>50</v>
      </c>
      <c r="N13" s="78" t="s">
        <v>201</v>
      </c>
      <c r="O13" s="78" t="s">
        <v>201</v>
      </c>
      <c r="P13" s="79"/>
      <c r="Q13" s="80"/>
      <c r="R13" s="412">
        <v>0.3</v>
      </c>
      <c r="S13" s="80"/>
      <c r="T13" s="80"/>
      <c r="U13" s="80"/>
      <c r="V13" s="82"/>
      <c r="W13" s="76" t="s">
        <v>43</v>
      </c>
      <c r="X13" s="83">
        <v>0</v>
      </c>
    </row>
    <row r="14" spans="1:27" s="84" customFormat="1" ht="86.25" customHeight="1" x14ac:dyDescent="0.35">
      <c r="A14" s="72" t="str">
        <f>+ CONCATENATE("ID", "-", B14, "-",C14, ".", D14, ".", E14)</f>
        <v>ID-DJU-1.2.2</v>
      </c>
      <c r="B14" s="72" t="s">
        <v>344</v>
      </c>
      <c r="C14" s="73">
        <v>1</v>
      </c>
      <c r="D14" s="73">
        <v>2</v>
      </c>
      <c r="E14" s="73">
        <v>2</v>
      </c>
      <c r="F14" s="74"/>
      <c r="G14" s="75"/>
      <c r="H14" s="260" t="s">
        <v>728</v>
      </c>
      <c r="I14" s="411" t="s">
        <v>729</v>
      </c>
      <c r="J14" s="265" t="s">
        <v>344</v>
      </c>
      <c r="K14" s="411" t="s">
        <v>723</v>
      </c>
      <c r="L14" s="411" t="s">
        <v>727</v>
      </c>
      <c r="M14" s="77" t="s">
        <v>50</v>
      </c>
      <c r="N14" s="78" t="s">
        <v>201</v>
      </c>
      <c r="O14" s="78" t="s">
        <v>201</v>
      </c>
      <c r="P14" s="79"/>
      <c r="Q14" s="80"/>
      <c r="R14" s="412">
        <v>0.15</v>
      </c>
      <c r="S14" s="80"/>
      <c r="T14" s="80"/>
      <c r="U14" s="80"/>
      <c r="V14" s="82"/>
      <c r="W14" s="76" t="s">
        <v>43</v>
      </c>
      <c r="X14" s="83">
        <v>500000</v>
      </c>
    </row>
    <row r="15" spans="1:27" s="84" customFormat="1" ht="67.5" customHeight="1" x14ac:dyDescent="0.35">
      <c r="A15" s="72" t="str">
        <f>+ CONCATENATE("ID", "-", B15, "-",C15, ".", D15, ".", E15)</f>
        <v>ID-DJU-1.2.3</v>
      </c>
      <c r="B15" s="72" t="s">
        <v>344</v>
      </c>
      <c r="C15" s="73">
        <v>1</v>
      </c>
      <c r="D15" s="73">
        <v>2</v>
      </c>
      <c r="E15" s="73">
        <v>3</v>
      </c>
      <c r="F15" s="74"/>
      <c r="G15" s="75"/>
      <c r="H15" s="260" t="s">
        <v>730</v>
      </c>
      <c r="I15" s="411" t="s">
        <v>731</v>
      </c>
      <c r="J15" s="265" t="s">
        <v>344</v>
      </c>
      <c r="K15" s="411" t="s">
        <v>723</v>
      </c>
      <c r="L15" s="411" t="s">
        <v>727</v>
      </c>
      <c r="M15" s="77" t="s">
        <v>50</v>
      </c>
      <c r="N15" s="78" t="s">
        <v>201</v>
      </c>
      <c r="O15" s="78" t="s">
        <v>201</v>
      </c>
      <c r="P15" s="79"/>
      <c r="Q15" s="80"/>
      <c r="R15" s="412">
        <v>0.15</v>
      </c>
      <c r="S15" s="80"/>
      <c r="T15" s="80"/>
      <c r="U15" s="80"/>
      <c r="V15" s="82"/>
      <c r="W15" s="76" t="s">
        <v>43</v>
      </c>
      <c r="X15" s="83">
        <v>0</v>
      </c>
    </row>
    <row r="16" spans="1:27" s="84" customFormat="1" ht="64.5" customHeight="1" x14ac:dyDescent="0.35">
      <c r="A16" s="72" t="str">
        <f t="shared" ref="A16:A19" si="0">+ CONCATENATE("ID", "-", B16, "-",C16, ".", D16, ".", E16)</f>
        <v>ID-DJU-1.2.4</v>
      </c>
      <c r="B16" s="72" t="s">
        <v>344</v>
      </c>
      <c r="C16" s="73">
        <v>1</v>
      </c>
      <c r="D16" s="73">
        <v>2</v>
      </c>
      <c r="E16" s="73">
        <v>4</v>
      </c>
      <c r="F16" s="74"/>
      <c r="G16" s="75"/>
      <c r="H16" s="260" t="s">
        <v>732</v>
      </c>
      <c r="I16" s="411" t="s">
        <v>733</v>
      </c>
      <c r="J16" s="265" t="s">
        <v>344</v>
      </c>
      <c r="K16" s="411" t="s">
        <v>723</v>
      </c>
      <c r="L16" s="411" t="s">
        <v>727</v>
      </c>
      <c r="M16" s="77" t="s">
        <v>50</v>
      </c>
      <c r="N16" s="78" t="s">
        <v>201</v>
      </c>
      <c r="O16" s="78" t="s">
        <v>201</v>
      </c>
      <c r="P16" s="79"/>
      <c r="Q16" s="80"/>
      <c r="R16" s="412">
        <v>0.1</v>
      </c>
      <c r="S16" s="80"/>
      <c r="T16" s="80"/>
      <c r="U16" s="80"/>
      <c r="V16" s="82"/>
      <c r="W16" s="76" t="s">
        <v>43</v>
      </c>
      <c r="X16" s="83">
        <v>0</v>
      </c>
    </row>
    <row r="17" spans="1:27" s="84" customFormat="1" ht="70.5" customHeight="1" x14ac:dyDescent="0.35">
      <c r="A17" s="72" t="str">
        <f t="shared" si="0"/>
        <v>ID-DJU-1.2.5</v>
      </c>
      <c r="B17" s="72" t="s">
        <v>344</v>
      </c>
      <c r="C17" s="73">
        <v>1</v>
      </c>
      <c r="D17" s="73">
        <v>2</v>
      </c>
      <c r="E17" s="73">
        <v>5</v>
      </c>
      <c r="F17" s="74"/>
      <c r="G17" s="75"/>
      <c r="H17" s="260" t="s">
        <v>734</v>
      </c>
      <c r="I17" s="413" t="s">
        <v>735</v>
      </c>
      <c r="J17" s="265" t="s">
        <v>344</v>
      </c>
      <c r="K17" s="411" t="s">
        <v>723</v>
      </c>
      <c r="L17" s="411" t="s">
        <v>39</v>
      </c>
      <c r="M17" s="77" t="s">
        <v>50</v>
      </c>
      <c r="N17" s="78" t="s">
        <v>201</v>
      </c>
      <c r="O17" s="78" t="s">
        <v>201</v>
      </c>
      <c r="P17" s="79"/>
      <c r="Q17" s="80"/>
      <c r="R17" s="412">
        <v>0.1</v>
      </c>
      <c r="S17" s="80"/>
      <c r="T17" s="80"/>
      <c r="U17" s="80"/>
      <c r="V17" s="82"/>
      <c r="W17" s="76" t="s">
        <v>43</v>
      </c>
      <c r="X17" s="83">
        <v>0</v>
      </c>
    </row>
    <row r="18" spans="1:27" s="84" customFormat="1" ht="72" customHeight="1" x14ac:dyDescent="0.35">
      <c r="A18" s="72" t="str">
        <f t="shared" si="0"/>
        <v>ID-DJU-1.2.6</v>
      </c>
      <c r="B18" s="72" t="s">
        <v>344</v>
      </c>
      <c r="C18" s="73">
        <v>1</v>
      </c>
      <c r="D18" s="73">
        <v>2</v>
      </c>
      <c r="E18" s="73">
        <v>6</v>
      </c>
      <c r="F18" s="74"/>
      <c r="G18" s="75"/>
      <c r="H18" s="260" t="s">
        <v>736</v>
      </c>
      <c r="I18" s="411" t="s">
        <v>737</v>
      </c>
      <c r="J18" s="265" t="s">
        <v>344</v>
      </c>
      <c r="K18" s="411" t="s">
        <v>723</v>
      </c>
      <c r="L18" s="411" t="s">
        <v>727</v>
      </c>
      <c r="M18" s="77" t="s">
        <v>50</v>
      </c>
      <c r="N18" s="78" t="s">
        <v>201</v>
      </c>
      <c r="O18" s="78" t="s">
        <v>201</v>
      </c>
      <c r="P18" s="79"/>
      <c r="Q18" s="80"/>
      <c r="R18" s="412">
        <v>0.1</v>
      </c>
      <c r="S18" s="80"/>
      <c r="T18" s="80"/>
      <c r="U18" s="80"/>
      <c r="V18" s="82"/>
      <c r="W18" s="76" t="s">
        <v>43</v>
      </c>
      <c r="X18" s="83">
        <v>0</v>
      </c>
    </row>
    <row r="19" spans="1:27" s="84" customFormat="1" ht="58.5" customHeight="1" x14ac:dyDescent="0.35">
      <c r="A19" s="72" t="str">
        <f t="shared" si="0"/>
        <v>ID-DJU-1.2.6</v>
      </c>
      <c r="B19" s="72" t="s">
        <v>344</v>
      </c>
      <c r="C19" s="73">
        <v>1</v>
      </c>
      <c r="D19" s="73">
        <v>2</v>
      </c>
      <c r="E19" s="73">
        <v>6</v>
      </c>
      <c r="F19" s="74"/>
      <c r="G19" s="75"/>
      <c r="H19" s="260" t="s">
        <v>738</v>
      </c>
      <c r="I19" s="411" t="s">
        <v>739</v>
      </c>
      <c r="J19" s="265" t="s">
        <v>344</v>
      </c>
      <c r="K19" s="411" t="s">
        <v>723</v>
      </c>
      <c r="L19" s="411" t="s">
        <v>727</v>
      </c>
      <c r="M19" s="77" t="s">
        <v>50</v>
      </c>
      <c r="N19" s="78" t="s">
        <v>201</v>
      </c>
      <c r="O19" s="78" t="s">
        <v>201</v>
      </c>
      <c r="P19" s="79"/>
      <c r="Q19" s="80"/>
      <c r="R19" s="412">
        <v>0.1</v>
      </c>
      <c r="S19" s="80"/>
      <c r="T19" s="80"/>
      <c r="U19" s="80"/>
      <c r="V19" s="82"/>
      <c r="W19" s="76" t="s">
        <v>43</v>
      </c>
      <c r="X19" s="83">
        <v>0</v>
      </c>
    </row>
    <row r="20" spans="1:27" s="46" customFormat="1" ht="63.75" customHeight="1" x14ac:dyDescent="0.35">
      <c r="A20" s="48" t="s">
        <v>740</v>
      </c>
      <c r="B20" s="48">
        <v>2</v>
      </c>
      <c r="C20" s="49"/>
      <c r="D20" s="49"/>
      <c r="E20" s="49"/>
      <c r="F20" s="50" t="s">
        <v>741</v>
      </c>
      <c r="G20" s="51"/>
      <c r="H20" s="51"/>
      <c r="I20" s="51"/>
      <c r="J20" s="52"/>
      <c r="K20" s="53" t="s">
        <v>719</v>
      </c>
      <c r="L20" s="54"/>
      <c r="M20" s="49"/>
      <c r="N20" s="54"/>
      <c r="O20" s="54"/>
      <c r="P20" s="55" t="s">
        <v>42</v>
      </c>
      <c r="Q20" s="56">
        <v>1</v>
      </c>
      <c r="R20" s="57">
        <v>0.3</v>
      </c>
      <c r="S20" s="58">
        <v>0.25</v>
      </c>
      <c r="T20" s="58">
        <v>0.25</v>
      </c>
      <c r="U20" s="58">
        <v>0.25</v>
      </c>
      <c r="V20" s="58">
        <v>0.25</v>
      </c>
      <c r="W20" s="59" t="s">
        <v>43</v>
      </c>
      <c r="X20" s="60">
        <f>+X21</f>
        <v>0</v>
      </c>
    </row>
    <row r="21" spans="1:27" s="46" customFormat="1" ht="57" customHeight="1" x14ac:dyDescent="0.35">
      <c r="A21" s="61" t="s">
        <v>344</v>
      </c>
      <c r="B21" s="61"/>
      <c r="C21" s="62">
        <v>2</v>
      </c>
      <c r="D21" s="62">
        <v>1</v>
      </c>
      <c r="E21" s="62"/>
      <c r="F21" s="61"/>
      <c r="G21" s="63" t="s">
        <v>742</v>
      </c>
      <c r="H21" s="64"/>
      <c r="I21" s="64"/>
      <c r="J21" s="65"/>
      <c r="K21" s="66" t="s">
        <v>719</v>
      </c>
      <c r="L21" s="66"/>
      <c r="M21" s="66"/>
      <c r="N21" s="66"/>
      <c r="O21" s="66"/>
      <c r="P21" s="66" t="s">
        <v>42</v>
      </c>
      <c r="Q21" s="67">
        <v>1</v>
      </c>
      <c r="R21" s="68">
        <v>0.5</v>
      </c>
      <c r="S21" s="69"/>
      <c r="T21" s="69"/>
      <c r="U21" s="69"/>
      <c r="V21" s="69"/>
      <c r="W21" s="66" t="s">
        <v>43</v>
      </c>
      <c r="X21" s="70">
        <f>SUM(X22:X23)</f>
        <v>0</v>
      </c>
      <c r="AA21" s="71"/>
    </row>
    <row r="22" spans="1:27" s="84" customFormat="1" ht="102.75" customHeight="1" x14ac:dyDescent="0.35">
      <c r="A22" s="72" t="str">
        <f>+ CONCATENATE("ID", "-", B22, "-",C22, ".", D22, ".", E22)</f>
        <v>ID-DJU-2.1.1</v>
      </c>
      <c r="B22" s="72" t="s">
        <v>344</v>
      </c>
      <c r="C22" s="73">
        <v>2</v>
      </c>
      <c r="D22" s="73">
        <v>1</v>
      </c>
      <c r="E22" s="73">
        <v>1</v>
      </c>
      <c r="F22" s="74"/>
      <c r="G22" s="75"/>
      <c r="H22" s="260" t="s">
        <v>743</v>
      </c>
      <c r="I22" s="414" t="s">
        <v>744</v>
      </c>
      <c r="J22" s="73" t="s">
        <v>344</v>
      </c>
      <c r="K22" s="78" t="s">
        <v>745</v>
      </c>
      <c r="L22" s="77" t="s">
        <v>67</v>
      </c>
      <c r="M22" s="77" t="s">
        <v>50</v>
      </c>
      <c r="N22" s="78" t="s">
        <v>51</v>
      </c>
      <c r="O22" s="78" t="s">
        <v>52</v>
      </c>
      <c r="P22" s="79"/>
      <c r="Q22" s="80"/>
      <c r="R22" s="263">
        <v>0.7</v>
      </c>
      <c r="S22" s="80"/>
      <c r="T22" s="80"/>
      <c r="U22" s="80"/>
      <c r="V22" s="82"/>
      <c r="W22" s="76" t="s">
        <v>43</v>
      </c>
      <c r="X22" s="83">
        <v>0</v>
      </c>
    </row>
    <row r="23" spans="1:27" s="84" customFormat="1" ht="102.75" customHeight="1" x14ac:dyDescent="0.35">
      <c r="A23" s="72" t="str">
        <f>+ CONCATENATE("ID", "-", B23, "-",C23, ".", D23, ".", E23)</f>
        <v>ID-DJU-2.1.2</v>
      </c>
      <c r="B23" s="72" t="s">
        <v>344</v>
      </c>
      <c r="C23" s="73">
        <v>2</v>
      </c>
      <c r="D23" s="73">
        <v>1</v>
      </c>
      <c r="E23" s="73">
        <v>2</v>
      </c>
      <c r="F23" s="74"/>
      <c r="G23" s="75"/>
      <c r="H23" s="260" t="s">
        <v>746</v>
      </c>
      <c r="I23" s="77" t="s">
        <v>212</v>
      </c>
      <c r="J23" s="73" t="s">
        <v>344</v>
      </c>
      <c r="K23" s="78" t="s">
        <v>745</v>
      </c>
      <c r="L23" s="77" t="s">
        <v>67</v>
      </c>
      <c r="M23" s="77" t="s">
        <v>50</v>
      </c>
      <c r="N23" s="78" t="s">
        <v>51</v>
      </c>
      <c r="O23" s="78" t="s">
        <v>52</v>
      </c>
      <c r="P23" s="79"/>
      <c r="Q23" s="80"/>
      <c r="R23" s="263">
        <v>0.3</v>
      </c>
      <c r="S23" s="80"/>
      <c r="T23" s="80"/>
      <c r="U23" s="80"/>
      <c r="V23" s="82"/>
      <c r="W23" s="76" t="s">
        <v>43</v>
      </c>
      <c r="X23" s="83">
        <v>0</v>
      </c>
    </row>
    <row r="24" spans="1:27" s="46" customFormat="1" ht="47.25" customHeight="1" x14ac:dyDescent="0.35">
      <c r="A24" s="61" t="s">
        <v>344</v>
      </c>
      <c r="B24" s="61"/>
      <c r="C24" s="62">
        <v>2</v>
      </c>
      <c r="D24" s="62">
        <v>2</v>
      </c>
      <c r="E24" s="62"/>
      <c r="F24" s="61"/>
      <c r="G24" s="63" t="s">
        <v>747</v>
      </c>
      <c r="H24" s="64"/>
      <c r="I24" s="64"/>
      <c r="J24" s="65"/>
      <c r="K24" s="66" t="s">
        <v>719</v>
      </c>
      <c r="L24" s="66"/>
      <c r="M24" s="66"/>
      <c r="N24" s="66"/>
      <c r="O24" s="66"/>
      <c r="P24" s="66" t="s">
        <v>42</v>
      </c>
      <c r="Q24" s="67">
        <v>1</v>
      </c>
      <c r="R24" s="68">
        <v>0.5</v>
      </c>
      <c r="S24" s="69"/>
      <c r="T24" s="69"/>
      <c r="U24" s="69"/>
      <c r="V24" s="69"/>
      <c r="W24" s="66" t="s">
        <v>43</v>
      </c>
      <c r="X24" s="70">
        <f>SUM(X25:X26)</f>
        <v>0</v>
      </c>
      <c r="AA24" s="71"/>
    </row>
    <row r="25" spans="1:27" s="84" customFormat="1" ht="102.75" customHeight="1" x14ac:dyDescent="0.35">
      <c r="A25" s="72" t="str">
        <f>+ CONCATENATE("ID", "-", B25, "-",C25, ".", D25, ".", E25)</f>
        <v>ID-DJU-2.2.1</v>
      </c>
      <c r="B25" s="72" t="s">
        <v>344</v>
      </c>
      <c r="C25" s="73">
        <v>2</v>
      </c>
      <c r="D25" s="73">
        <v>2</v>
      </c>
      <c r="E25" s="73">
        <v>1</v>
      </c>
      <c r="F25" s="74"/>
      <c r="G25" s="75"/>
      <c r="H25" s="260" t="s">
        <v>748</v>
      </c>
      <c r="I25" s="77" t="s">
        <v>215</v>
      </c>
      <c r="J25" s="265" t="s">
        <v>344</v>
      </c>
      <c r="K25" s="78" t="s">
        <v>745</v>
      </c>
      <c r="L25" s="77" t="s">
        <v>67</v>
      </c>
      <c r="M25" s="77" t="s">
        <v>50</v>
      </c>
      <c r="N25" s="78" t="s">
        <v>115</v>
      </c>
      <c r="O25" s="78" t="s">
        <v>52</v>
      </c>
      <c r="P25" s="79"/>
      <c r="Q25" s="80"/>
      <c r="R25" s="263">
        <v>0.7</v>
      </c>
      <c r="S25" s="80"/>
      <c r="T25" s="80"/>
      <c r="U25" s="80"/>
      <c r="V25" s="82"/>
      <c r="W25" s="76" t="s">
        <v>43</v>
      </c>
      <c r="X25" s="83">
        <v>0</v>
      </c>
    </row>
    <row r="26" spans="1:27" s="84" customFormat="1" ht="102.75" customHeight="1" x14ac:dyDescent="0.35">
      <c r="A26" s="72" t="str">
        <f>+ CONCATENATE("ID", "-", B26, "-",C26, ".", D26, ".", E26)</f>
        <v>ID-DJU-2.2.2</v>
      </c>
      <c r="B26" s="72" t="s">
        <v>344</v>
      </c>
      <c r="C26" s="73">
        <v>2</v>
      </c>
      <c r="D26" s="73">
        <v>2</v>
      </c>
      <c r="E26" s="73">
        <v>2</v>
      </c>
      <c r="F26" s="74"/>
      <c r="G26" s="75"/>
      <c r="H26" s="260" t="s">
        <v>749</v>
      </c>
      <c r="I26" s="77" t="s">
        <v>74</v>
      </c>
      <c r="J26" s="265" t="s">
        <v>344</v>
      </c>
      <c r="K26" s="78" t="s">
        <v>745</v>
      </c>
      <c r="L26" s="77" t="s">
        <v>67</v>
      </c>
      <c r="M26" s="77" t="s">
        <v>50</v>
      </c>
      <c r="N26" s="78" t="s">
        <v>51</v>
      </c>
      <c r="O26" s="78" t="s">
        <v>52</v>
      </c>
      <c r="P26" s="79"/>
      <c r="Q26" s="80"/>
      <c r="R26" s="263">
        <v>0.3</v>
      </c>
      <c r="S26" s="80"/>
      <c r="T26" s="80"/>
      <c r="U26" s="80"/>
      <c r="V26" s="82"/>
      <c r="W26" s="76" t="s">
        <v>43</v>
      </c>
      <c r="X26" s="83">
        <v>0</v>
      </c>
    </row>
    <row r="27" spans="1:27" s="47" customFormat="1" ht="21" x14ac:dyDescent="0.35">
      <c r="I27" s="93"/>
      <c r="K27" s="94"/>
      <c r="P27" s="93"/>
      <c r="R27" s="96"/>
      <c r="W27" s="94" t="s">
        <v>750</v>
      </c>
      <c r="X27" s="281">
        <f>X9+X20</f>
        <v>500000</v>
      </c>
    </row>
    <row r="28" spans="1:27" s="47" customFormat="1" ht="27" thickBot="1" x14ac:dyDescent="0.45">
      <c r="C28" s="151" t="s">
        <v>75</v>
      </c>
      <c r="D28" s="151"/>
      <c r="S28" s="99"/>
      <c r="T28" s="99"/>
      <c r="U28" s="99"/>
      <c r="V28" s="100"/>
    </row>
    <row r="29" spans="1:27" s="47" customFormat="1" ht="30" customHeight="1" thickBot="1" x14ac:dyDescent="0.4">
      <c r="A29" s="150" t="s">
        <v>75</v>
      </c>
      <c r="B29" s="150"/>
      <c r="C29" s="150"/>
      <c r="D29" s="150"/>
      <c r="E29" s="150"/>
      <c r="F29" s="150"/>
      <c r="G29" s="150"/>
      <c r="H29" s="98"/>
      <c r="I29" s="98"/>
      <c r="L29" s="157" t="s">
        <v>76</v>
      </c>
      <c r="Q29" s="98"/>
      <c r="R29" s="98"/>
      <c r="S29" s="98"/>
      <c r="T29" s="98"/>
      <c r="U29" s="98"/>
      <c r="V29" s="98"/>
      <c r="W29" s="98"/>
      <c r="X29" s="98"/>
    </row>
    <row r="30" spans="1:27" ht="21" x14ac:dyDescent="0.35">
      <c r="F30" s="94"/>
      <c r="G30" s="94"/>
      <c r="H30" s="101" t="s">
        <v>751</v>
      </c>
      <c r="I30" s="101"/>
      <c r="J30" s="236"/>
      <c r="K30" s="236"/>
      <c r="L30" s="47"/>
      <c r="M30" s="237" t="s">
        <v>78</v>
      </c>
      <c r="N30" s="237"/>
      <c r="O30" s="237"/>
      <c r="P30" s="237"/>
      <c r="Q30" s="237"/>
      <c r="R30" s="237"/>
      <c r="S30" s="237"/>
      <c r="T30" s="237"/>
      <c r="U30" s="237"/>
      <c r="V30" s="237"/>
      <c r="W30" s="237"/>
      <c r="X30" s="237"/>
    </row>
    <row r="31" spans="1:27" ht="42" customHeight="1" x14ac:dyDescent="0.25">
      <c r="H31" s="105" t="s">
        <v>752</v>
      </c>
      <c r="I31" s="105"/>
      <c r="J31" s="154"/>
      <c r="K31" s="154"/>
      <c r="M31" s="105" t="s">
        <v>80</v>
      </c>
      <c r="N31" s="105"/>
      <c r="O31" s="105"/>
      <c r="P31" s="105"/>
      <c r="Q31" s="105"/>
      <c r="R31" s="105"/>
      <c r="S31" s="105"/>
      <c r="T31" s="105"/>
      <c r="U31" s="105"/>
      <c r="V31" s="105"/>
      <c r="W31" s="105"/>
      <c r="X31" s="105"/>
    </row>
    <row r="32" spans="1:27" ht="21" x14ac:dyDescent="0.25">
      <c r="I32" s="12"/>
      <c r="J32" s="111"/>
      <c r="K32" s="112"/>
      <c r="N32" s="112"/>
      <c r="O32" s="113"/>
    </row>
  </sheetData>
  <sheetProtection selectLockedCells="1"/>
  <autoFilter ref="A8:O26" xr:uid="{00000000-0009-0000-0000-000000000000}"/>
  <mergeCells count="35">
    <mergeCell ref="A29:G29"/>
    <mergeCell ref="H29:I29"/>
    <mergeCell ref="Q29:X29"/>
    <mergeCell ref="H30:I30"/>
    <mergeCell ref="M30:X30"/>
    <mergeCell ref="H31:I31"/>
    <mergeCell ref="M31:X31"/>
    <mergeCell ref="F9:J9"/>
    <mergeCell ref="G10:I10"/>
    <mergeCell ref="G12:I12"/>
    <mergeCell ref="F20:J20"/>
    <mergeCell ref="G21:I21"/>
    <mergeCell ref="G24:I24"/>
    <mergeCell ref="P6:V6"/>
    <mergeCell ref="W6:X6"/>
    <mergeCell ref="A7:E7"/>
    <mergeCell ref="F7:M7"/>
    <mergeCell ref="N7:O7"/>
    <mergeCell ref="P7:P8"/>
    <mergeCell ref="Q7:Q8"/>
    <mergeCell ref="R7:R8"/>
    <mergeCell ref="W7:W8"/>
    <mergeCell ref="X7:X8"/>
    <mergeCell ref="A5:E5"/>
    <mergeCell ref="I5:O5"/>
    <mergeCell ref="A6:B6"/>
    <mergeCell ref="C6:E6"/>
    <mergeCell ref="F6:I6"/>
    <mergeCell ref="J6:O6"/>
    <mergeCell ref="A1:H3"/>
    <mergeCell ref="I1:K3"/>
    <mergeCell ref="Q1:R1"/>
    <mergeCell ref="V1:X3"/>
    <mergeCell ref="Q2:R2"/>
    <mergeCell ref="Q3:R3"/>
  </mergeCells>
  <dataValidations count="1">
    <dataValidation allowBlank="1" showInputMessage="1" showErrorMessage="1" sqref="B21:B26 B10:B19" xr:uid="{FA787C8E-AE37-47E0-BB30-35DA9FF47EF4}"/>
  </dataValidations>
  <pageMargins left="0" right="0" top="0.5" bottom="0" header="0.3" footer="0.3"/>
  <pageSetup paperSize="5" scale="45" orientation="landscape" r:id="rId1"/>
  <rowBreaks count="2" manualBreakCount="2">
    <brk id="19" max="23" man="1"/>
    <brk id="31" max="23" man="1"/>
  </row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BBA4A-2A01-4B74-B044-2168C842295E}">
  <sheetPr codeName="Sheet12">
    <tabColor theme="3" tint="0.39997558519241921"/>
  </sheetPr>
  <dimension ref="A1:AA51"/>
  <sheetViews>
    <sheetView showGridLines="0" tabSelected="1" view="pageBreakPreview" zoomScale="55" zoomScaleNormal="60" zoomScaleSheetLayoutView="55" workbookViewId="0">
      <selection activeCell="G15" sqref="G15:I15"/>
    </sheetView>
  </sheetViews>
  <sheetFormatPr defaultColWidth="11.42578125" defaultRowHeight="13.5" x14ac:dyDescent="0.25"/>
  <cols>
    <col min="1" max="1" width="20.7109375" style="15" customWidth="1"/>
    <col min="2" max="2" width="6.7109375" style="12" hidden="1" customWidth="1"/>
    <col min="3" max="4" width="6.7109375" style="104" hidden="1" customWidth="1"/>
    <col min="5" max="5" width="8.42578125" style="104" hidden="1" customWidth="1"/>
    <col min="6" max="7" width="5.7109375" style="15" customWidth="1"/>
    <col min="8" max="8" width="76.42578125" style="15" customWidth="1"/>
    <col min="9" max="9" width="68.85546875" style="107" customWidth="1"/>
    <col min="10" max="10" width="22.85546875" style="12" customWidth="1"/>
    <col min="11" max="11" width="49.7109375" style="12" customWidth="1"/>
    <col min="12" max="12" width="22.85546875" style="107" customWidth="1"/>
    <col min="13" max="13" width="18" style="12" hidden="1" customWidth="1"/>
    <col min="14" max="14" width="20.42578125" style="107" hidden="1" customWidth="1"/>
    <col min="15" max="15" width="24" style="107" hidden="1" customWidth="1"/>
    <col min="16" max="16" width="35.7109375" style="10" hidden="1" customWidth="1"/>
    <col min="17" max="17" width="48" style="104" customWidth="1"/>
    <col min="18" max="18" width="16.28515625" style="109" customWidth="1"/>
    <col min="19" max="19" width="30.85546875" style="12" hidden="1" customWidth="1"/>
    <col min="20" max="20" width="26.7109375" style="12" hidden="1" customWidth="1"/>
    <col min="21" max="21" width="26" style="12" hidden="1" customWidth="1"/>
    <col min="22" max="22" width="25.7109375" style="12" hidden="1" customWidth="1"/>
    <col min="23" max="23" width="33.42578125" style="104" hidden="1" customWidth="1"/>
    <col min="24" max="24" width="36.5703125" style="110" customWidth="1"/>
    <col min="25" max="25" width="33" style="15" customWidth="1"/>
    <col min="26" max="26" width="11.42578125" style="15"/>
    <col min="27" max="27" width="18.42578125" style="15" bestFit="1" customWidth="1"/>
    <col min="28" max="16384" width="11.42578125" style="15"/>
  </cols>
  <sheetData>
    <row r="1" spans="1:27" ht="43.5" customHeight="1" x14ac:dyDescent="0.25">
      <c r="A1" s="1"/>
      <c r="B1" s="2"/>
      <c r="C1" s="2"/>
      <c r="D1" s="2"/>
      <c r="E1" s="2"/>
      <c r="F1" s="2"/>
      <c r="G1" s="2"/>
      <c r="H1" s="3"/>
      <c r="I1" s="4" t="s">
        <v>0</v>
      </c>
      <c r="J1" s="5"/>
      <c r="K1" s="5"/>
      <c r="L1" s="427" t="s">
        <v>1</v>
      </c>
      <c r="M1" s="8"/>
      <c r="N1" s="9"/>
      <c r="O1" s="7" t="s">
        <v>1</v>
      </c>
      <c r="P1" s="11" t="s">
        <v>2</v>
      </c>
      <c r="Q1" s="11"/>
      <c r="R1" s="19"/>
      <c r="S1" s="20"/>
      <c r="T1" s="20"/>
      <c r="U1" s="20"/>
      <c r="V1" s="20"/>
      <c r="W1" s="20"/>
      <c r="X1" s="21"/>
      <c r="Y1" s="13"/>
      <c r="Z1" s="14"/>
    </row>
    <row r="2" spans="1:27" ht="45.75" customHeight="1" x14ac:dyDescent="0.25">
      <c r="A2" s="16"/>
      <c r="B2" s="17"/>
      <c r="C2" s="17"/>
      <c r="D2" s="17"/>
      <c r="E2" s="17"/>
      <c r="F2" s="17"/>
      <c r="G2" s="17"/>
      <c r="H2" s="18"/>
      <c r="I2" s="19"/>
      <c r="J2" s="20"/>
      <c r="K2" s="20"/>
      <c r="L2" s="427" t="s">
        <v>3</v>
      </c>
      <c r="M2" s="22"/>
      <c r="N2" s="23"/>
      <c r="O2" s="7" t="s">
        <v>3</v>
      </c>
      <c r="P2" s="11" t="s">
        <v>4</v>
      </c>
      <c r="Q2" s="11"/>
      <c r="R2" s="19"/>
      <c r="S2" s="20"/>
      <c r="T2" s="20"/>
      <c r="U2" s="20"/>
      <c r="V2" s="20"/>
      <c r="W2" s="20"/>
      <c r="X2" s="21"/>
      <c r="Y2" s="24"/>
      <c r="Z2" s="14"/>
    </row>
    <row r="3" spans="1:27" ht="30" customHeight="1" x14ac:dyDescent="0.25">
      <c r="A3" s="25"/>
      <c r="B3" s="26"/>
      <c r="C3" s="26"/>
      <c r="D3" s="26"/>
      <c r="E3" s="26"/>
      <c r="F3" s="26"/>
      <c r="G3" s="26"/>
      <c r="H3" s="27"/>
      <c r="I3" s="28"/>
      <c r="J3" s="29"/>
      <c r="K3" s="29"/>
      <c r="L3" s="427" t="s">
        <v>5</v>
      </c>
      <c r="M3" s="31"/>
      <c r="N3" s="32"/>
      <c r="O3" s="7" t="s">
        <v>5</v>
      </c>
      <c r="P3" s="11" t="s">
        <v>6</v>
      </c>
      <c r="Q3" s="11"/>
      <c r="R3" s="28"/>
      <c r="S3" s="29"/>
      <c r="T3" s="29"/>
      <c r="U3" s="29"/>
      <c r="V3" s="29"/>
      <c r="W3" s="29"/>
      <c r="X3" s="30"/>
      <c r="Y3" s="24"/>
      <c r="Z3" s="14"/>
    </row>
    <row r="5" spans="1:27" s="45" customFormat="1" ht="61.5" customHeight="1" x14ac:dyDescent="0.25">
      <c r="A5" s="33" t="s">
        <v>7</v>
      </c>
      <c r="B5" s="34"/>
      <c r="C5" s="34"/>
      <c r="D5" s="34"/>
      <c r="E5" s="35"/>
      <c r="F5" s="36"/>
      <c r="G5" s="37"/>
      <c r="H5" s="37"/>
      <c r="I5" s="38"/>
      <c r="J5" s="38"/>
      <c r="K5" s="38"/>
      <c r="L5" s="38"/>
      <c r="M5" s="38"/>
      <c r="N5" s="38"/>
      <c r="O5" s="39"/>
      <c r="P5" s="40"/>
      <c r="Q5" s="41"/>
      <c r="R5" s="42"/>
      <c r="S5" s="42"/>
      <c r="T5" s="42"/>
      <c r="U5" s="42"/>
      <c r="V5" s="42"/>
      <c r="W5" s="43"/>
      <c r="X5" s="44"/>
    </row>
    <row r="6" spans="1:27" s="45" customFormat="1" ht="78" customHeight="1" x14ac:dyDescent="0.2">
      <c r="A6" s="137" t="s">
        <v>8</v>
      </c>
      <c r="B6" s="138"/>
      <c r="C6" s="139"/>
      <c r="D6" s="140"/>
      <c r="E6" s="141"/>
      <c r="F6" s="142" t="s">
        <v>9</v>
      </c>
      <c r="G6" s="143"/>
      <c r="H6" s="143"/>
      <c r="I6" s="144"/>
      <c r="J6" s="145" t="s">
        <v>753</v>
      </c>
      <c r="K6" s="146"/>
      <c r="L6" s="146"/>
      <c r="M6" s="146"/>
      <c r="N6" s="146"/>
      <c r="O6" s="147"/>
      <c r="P6" s="114" t="s">
        <v>11</v>
      </c>
      <c r="Q6" s="115"/>
      <c r="R6" s="115"/>
      <c r="S6" s="115"/>
      <c r="T6" s="115"/>
      <c r="U6" s="115"/>
      <c r="V6" s="116"/>
      <c r="W6" s="117" t="s">
        <v>12</v>
      </c>
      <c r="X6" s="116"/>
    </row>
    <row r="7" spans="1:27" s="46" customFormat="1" ht="25.5" customHeight="1" x14ac:dyDescent="0.35">
      <c r="A7" s="472">
        <v>46008</v>
      </c>
      <c r="B7" s="473"/>
      <c r="C7" s="473"/>
      <c r="D7" s="473"/>
      <c r="E7" s="473"/>
      <c r="F7" s="118" t="s">
        <v>13</v>
      </c>
      <c r="G7" s="119"/>
      <c r="H7" s="119"/>
      <c r="I7" s="119"/>
      <c r="J7" s="119"/>
      <c r="K7" s="119"/>
      <c r="L7" s="119"/>
      <c r="M7" s="120"/>
      <c r="N7" s="121" t="s">
        <v>14</v>
      </c>
      <c r="O7" s="122"/>
      <c r="P7" s="123" t="s">
        <v>15</v>
      </c>
      <c r="Q7" s="124" t="s">
        <v>16</v>
      </c>
      <c r="R7" s="124" t="s">
        <v>17</v>
      </c>
      <c r="S7" s="245" t="s">
        <v>18</v>
      </c>
      <c r="T7" s="245" t="s">
        <v>19</v>
      </c>
      <c r="U7" s="245" t="s">
        <v>20</v>
      </c>
      <c r="V7" s="245" t="s">
        <v>21</v>
      </c>
      <c r="W7" s="126" t="s">
        <v>22</v>
      </c>
      <c r="X7" s="127" t="s">
        <v>23</v>
      </c>
    </row>
    <row r="8" spans="1:27" s="47" customFormat="1" ht="185.25" customHeight="1" x14ac:dyDescent="0.35">
      <c r="A8" s="128" t="s">
        <v>24</v>
      </c>
      <c r="B8" s="128" t="s">
        <v>25</v>
      </c>
      <c r="C8" s="128" t="s">
        <v>26</v>
      </c>
      <c r="D8" s="128" t="s">
        <v>27</v>
      </c>
      <c r="E8" s="128" t="s">
        <v>28</v>
      </c>
      <c r="F8" s="128" t="s">
        <v>29</v>
      </c>
      <c r="G8" s="128" t="s">
        <v>30</v>
      </c>
      <c r="H8" s="128" t="s">
        <v>31</v>
      </c>
      <c r="I8" s="129" t="s">
        <v>32</v>
      </c>
      <c r="J8" s="129" t="s">
        <v>33</v>
      </c>
      <c r="K8" s="130" t="s">
        <v>34</v>
      </c>
      <c r="L8" s="129" t="s">
        <v>35</v>
      </c>
      <c r="M8" s="130" t="s">
        <v>36</v>
      </c>
      <c r="N8" s="131" t="s">
        <v>37</v>
      </c>
      <c r="O8" s="132" t="s">
        <v>38</v>
      </c>
      <c r="P8" s="126"/>
      <c r="Q8" s="133"/>
      <c r="R8" s="133"/>
      <c r="S8" s="134" t="s">
        <v>16</v>
      </c>
      <c r="T8" s="134" t="s">
        <v>16</v>
      </c>
      <c r="U8" s="134" t="s">
        <v>16</v>
      </c>
      <c r="V8" s="134" t="s">
        <v>16</v>
      </c>
      <c r="W8" s="135"/>
      <c r="X8" s="136"/>
    </row>
    <row r="9" spans="1:27" s="46" customFormat="1" ht="73.5" customHeight="1" x14ac:dyDescent="0.35">
      <c r="A9" s="86"/>
      <c r="B9" s="49"/>
      <c r="C9" s="49"/>
      <c r="D9" s="49"/>
      <c r="E9" s="49"/>
      <c r="F9" s="50" t="s">
        <v>754</v>
      </c>
      <c r="G9" s="51"/>
      <c r="H9" s="51"/>
      <c r="I9" s="51"/>
      <c r="J9" s="52"/>
      <c r="K9" s="54" t="s">
        <v>755</v>
      </c>
      <c r="L9" s="54"/>
      <c r="M9" s="49"/>
      <c r="N9" s="54"/>
      <c r="O9" s="54"/>
      <c r="P9" s="55" t="s">
        <v>42</v>
      </c>
      <c r="Q9" s="379">
        <v>54000</v>
      </c>
      <c r="R9" s="57">
        <v>0.7</v>
      </c>
      <c r="S9" s="58">
        <v>0.25</v>
      </c>
      <c r="T9" s="58">
        <v>0.25</v>
      </c>
      <c r="U9" s="58">
        <v>0.25</v>
      </c>
      <c r="V9" s="58">
        <v>0.25</v>
      </c>
      <c r="W9" s="59" t="s">
        <v>43</v>
      </c>
      <c r="X9" s="60">
        <f>+X10+X15+X25</f>
        <v>810000</v>
      </c>
    </row>
    <row r="10" spans="1:27" s="46" customFormat="1" ht="64.5" customHeight="1" x14ac:dyDescent="0.35">
      <c r="A10" s="87"/>
      <c r="B10" s="87"/>
      <c r="C10" s="62">
        <v>1</v>
      </c>
      <c r="D10" s="62">
        <v>1</v>
      </c>
      <c r="E10" s="62"/>
      <c r="F10" s="61"/>
      <c r="G10" s="63" t="s">
        <v>555</v>
      </c>
      <c r="H10" s="64"/>
      <c r="I10" s="64"/>
      <c r="J10" s="65"/>
      <c r="K10" s="66" t="s">
        <v>755</v>
      </c>
      <c r="L10" s="66"/>
      <c r="M10" s="66"/>
      <c r="N10" s="66"/>
      <c r="O10" s="66"/>
      <c r="P10" s="66" t="s">
        <v>42</v>
      </c>
      <c r="Q10" s="67">
        <v>1</v>
      </c>
      <c r="R10" s="68">
        <v>0.2</v>
      </c>
      <c r="S10" s="69"/>
      <c r="T10" s="69"/>
      <c r="U10" s="69"/>
      <c r="V10" s="69"/>
      <c r="W10" s="66" t="s">
        <v>43</v>
      </c>
      <c r="X10" s="70">
        <f>SUM(X11:X13)</f>
        <v>0</v>
      </c>
      <c r="AA10" s="71"/>
    </row>
    <row r="11" spans="1:27" s="84" customFormat="1" ht="57" customHeight="1" x14ac:dyDescent="0.35">
      <c r="A11" s="72" t="str">
        <f>+ CONCATENATE("ID", "-", B11, "-",C11, ".", D11, ".", E11)</f>
        <v>ID-DLE-1.1.1</v>
      </c>
      <c r="B11" s="72" t="s">
        <v>139</v>
      </c>
      <c r="C11" s="73">
        <v>1</v>
      </c>
      <c r="D11" s="73">
        <v>1</v>
      </c>
      <c r="E11" s="73">
        <v>1</v>
      </c>
      <c r="F11" s="74"/>
      <c r="G11" s="75"/>
      <c r="H11" s="92" t="s">
        <v>756</v>
      </c>
      <c r="I11" s="92" t="s">
        <v>757</v>
      </c>
      <c r="J11" s="73" t="s">
        <v>139</v>
      </c>
      <c r="K11" s="77" t="s">
        <v>758</v>
      </c>
      <c r="L11" s="76" t="s">
        <v>233</v>
      </c>
      <c r="M11" s="284" t="s">
        <v>50</v>
      </c>
      <c r="N11" s="284" t="s">
        <v>51</v>
      </c>
      <c r="O11" s="284" t="s">
        <v>52</v>
      </c>
      <c r="P11" s="79"/>
      <c r="Q11" s="80"/>
      <c r="R11" s="280">
        <v>0.5</v>
      </c>
      <c r="S11" s="80"/>
      <c r="T11" s="80"/>
      <c r="U11" s="80"/>
      <c r="V11" s="82"/>
      <c r="W11" s="76" t="s">
        <v>43</v>
      </c>
      <c r="X11" s="83">
        <v>0</v>
      </c>
    </row>
    <row r="12" spans="1:27" s="84" customFormat="1" ht="75" customHeight="1" x14ac:dyDescent="0.35">
      <c r="A12" s="72" t="str">
        <f>+ CONCATENATE("ID", "-", B12, "-",C12, ".", D12, ".", E12)</f>
        <v>ID-DLE-1.1.2</v>
      </c>
      <c r="B12" s="72" t="s">
        <v>139</v>
      </c>
      <c r="C12" s="73">
        <v>1</v>
      </c>
      <c r="D12" s="73">
        <v>1</v>
      </c>
      <c r="E12" s="73">
        <v>2</v>
      </c>
      <c r="F12" s="74"/>
      <c r="G12" s="75"/>
      <c r="H12" s="92" t="s">
        <v>562</v>
      </c>
      <c r="I12" s="92" t="s">
        <v>563</v>
      </c>
      <c r="J12" s="73" t="s">
        <v>139</v>
      </c>
      <c r="K12" s="77" t="s">
        <v>759</v>
      </c>
      <c r="L12" s="73" t="s">
        <v>233</v>
      </c>
      <c r="M12" s="284" t="s">
        <v>50</v>
      </c>
      <c r="N12" s="284" t="s">
        <v>51</v>
      </c>
      <c r="O12" s="284" t="s">
        <v>52</v>
      </c>
      <c r="P12" s="79"/>
      <c r="Q12" s="80"/>
      <c r="R12" s="280">
        <v>0.25</v>
      </c>
      <c r="S12" s="80"/>
      <c r="T12" s="80"/>
      <c r="U12" s="80"/>
      <c r="V12" s="82"/>
      <c r="W12" s="76" t="s">
        <v>43</v>
      </c>
      <c r="X12" s="83">
        <v>0</v>
      </c>
    </row>
    <row r="13" spans="1:27" s="84" customFormat="1" ht="56.25" customHeight="1" x14ac:dyDescent="0.35">
      <c r="A13" s="72" t="str">
        <f>+ CONCATENATE("ID", "-", B13, "-",C13, ".", D13, ".", E13)</f>
        <v>ID-DLE-1.1.3</v>
      </c>
      <c r="B13" s="72" t="s">
        <v>139</v>
      </c>
      <c r="C13" s="73">
        <v>1</v>
      </c>
      <c r="D13" s="73">
        <v>1</v>
      </c>
      <c r="E13" s="73">
        <v>3</v>
      </c>
      <c r="F13" s="74"/>
      <c r="G13" s="75"/>
      <c r="H13" s="92" t="s">
        <v>760</v>
      </c>
      <c r="I13" s="92" t="s">
        <v>761</v>
      </c>
      <c r="J13" s="73" t="s">
        <v>139</v>
      </c>
      <c r="K13" s="77" t="s">
        <v>758</v>
      </c>
      <c r="L13" s="73" t="s">
        <v>233</v>
      </c>
      <c r="M13" s="284" t="s">
        <v>50</v>
      </c>
      <c r="N13" s="284" t="s">
        <v>51</v>
      </c>
      <c r="O13" s="284" t="s">
        <v>52</v>
      </c>
      <c r="P13" s="79"/>
      <c r="Q13" s="80"/>
      <c r="R13" s="280">
        <v>0.15</v>
      </c>
      <c r="S13" s="80"/>
      <c r="T13" s="80"/>
      <c r="U13" s="80"/>
      <c r="V13" s="82"/>
      <c r="W13" s="76" t="s">
        <v>43</v>
      </c>
      <c r="X13" s="85">
        <v>0</v>
      </c>
    </row>
    <row r="14" spans="1:27" s="84" customFormat="1" ht="56.25" customHeight="1" x14ac:dyDescent="0.35">
      <c r="A14" s="72" t="str">
        <f>+ CONCATENATE("ID", "-", B14, "-",C14, ".", D14, ".", E14)</f>
        <v>ID-DLE-1.1.4</v>
      </c>
      <c r="B14" s="72" t="s">
        <v>139</v>
      </c>
      <c r="C14" s="73">
        <v>1</v>
      </c>
      <c r="D14" s="73">
        <v>1</v>
      </c>
      <c r="E14" s="73">
        <v>4</v>
      </c>
      <c r="F14" s="74"/>
      <c r="G14" s="75"/>
      <c r="H14" s="92" t="s">
        <v>762</v>
      </c>
      <c r="I14" s="92" t="s">
        <v>567</v>
      </c>
      <c r="J14" s="73" t="s">
        <v>139</v>
      </c>
      <c r="K14" s="77" t="s">
        <v>758</v>
      </c>
      <c r="L14" s="73" t="s">
        <v>233</v>
      </c>
      <c r="M14" s="284" t="s">
        <v>50</v>
      </c>
      <c r="N14" s="284" t="s">
        <v>51</v>
      </c>
      <c r="O14" s="284" t="s">
        <v>52</v>
      </c>
      <c r="P14" s="79"/>
      <c r="Q14" s="80"/>
      <c r="R14" s="280">
        <v>0.1</v>
      </c>
      <c r="S14" s="80"/>
      <c r="T14" s="80"/>
      <c r="U14" s="80"/>
      <c r="V14" s="82"/>
      <c r="W14" s="76" t="s">
        <v>43</v>
      </c>
      <c r="X14" s="85">
        <v>0</v>
      </c>
    </row>
    <row r="15" spans="1:27" s="46" customFormat="1" ht="64.5" customHeight="1" x14ac:dyDescent="0.35">
      <c r="A15" s="87"/>
      <c r="B15" s="87"/>
      <c r="C15" s="62">
        <v>1</v>
      </c>
      <c r="D15" s="62">
        <v>2</v>
      </c>
      <c r="E15" s="62"/>
      <c r="F15" s="61"/>
      <c r="G15" s="63" t="s">
        <v>763</v>
      </c>
      <c r="H15" s="64"/>
      <c r="I15" s="64"/>
      <c r="J15" s="65"/>
      <c r="K15" s="66" t="s">
        <v>764</v>
      </c>
      <c r="L15" s="66"/>
      <c r="M15" s="66"/>
      <c r="N15" s="66"/>
      <c r="O15" s="66"/>
      <c r="P15" s="66" t="s">
        <v>42</v>
      </c>
      <c r="Q15" s="67">
        <v>1</v>
      </c>
      <c r="R15" s="68">
        <v>0.4</v>
      </c>
      <c r="S15" s="69"/>
      <c r="T15" s="69"/>
      <c r="U15" s="69"/>
      <c r="V15" s="69"/>
      <c r="W15" s="66" t="s">
        <v>43</v>
      </c>
      <c r="X15" s="70">
        <f>SUM(X16:X24)</f>
        <v>810000</v>
      </c>
      <c r="AA15" s="71"/>
    </row>
    <row r="16" spans="1:27" s="84" customFormat="1" ht="88.5" customHeight="1" x14ac:dyDescent="0.35">
      <c r="A16" s="72" t="str">
        <f>+ CONCATENATE("ID", "-", B16, "-",C16, ".", D16, ".", E16)</f>
        <v>ID-DLE-1.2.1</v>
      </c>
      <c r="B16" s="72" t="s">
        <v>139</v>
      </c>
      <c r="C16" s="73">
        <v>1</v>
      </c>
      <c r="D16" s="73">
        <v>2</v>
      </c>
      <c r="E16" s="73">
        <v>1</v>
      </c>
      <c r="F16" s="74"/>
      <c r="G16" s="75"/>
      <c r="H16" s="92" t="s">
        <v>765</v>
      </c>
      <c r="I16" s="77" t="s">
        <v>766</v>
      </c>
      <c r="J16" s="73" t="s">
        <v>139</v>
      </c>
      <c r="K16" s="77" t="s">
        <v>767</v>
      </c>
      <c r="L16" s="73" t="s">
        <v>768</v>
      </c>
      <c r="M16" s="284" t="s">
        <v>50</v>
      </c>
      <c r="N16" s="284" t="s">
        <v>51</v>
      </c>
      <c r="O16" s="284" t="s">
        <v>52</v>
      </c>
      <c r="P16" s="79"/>
      <c r="Q16" s="80"/>
      <c r="R16" s="280">
        <v>0.05</v>
      </c>
      <c r="S16" s="80"/>
      <c r="T16" s="80"/>
      <c r="U16" s="80"/>
      <c r="V16" s="82"/>
      <c r="W16" s="76" t="s">
        <v>43</v>
      </c>
      <c r="X16" s="83">
        <v>0</v>
      </c>
    </row>
    <row r="17" spans="1:27" s="84" customFormat="1" ht="96.75" customHeight="1" x14ac:dyDescent="0.35">
      <c r="A17" s="72" t="str">
        <f>+ CONCATENATE("ID", "-", B17, "-",C17, ".", D17, ".", E17)</f>
        <v>ID-DLE-1.2.2</v>
      </c>
      <c r="B17" s="72" t="s">
        <v>139</v>
      </c>
      <c r="C17" s="73">
        <v>1</v>
      </c>
      <c r="D17" s="73">
        <v>2</v>
      </c>
      <c r="E17" s="73">
        <v>2</v>
      </c>
      <c r="F17" s="74"/>
      <c r="G17" s="75"/>
      <c r="H17" s="92" t="s">
        <v>769</v>
      </c>
      <c r="I17" s="76" t="s">
        <v>770</v>
      </c>
      <c r="J17" s="73" t="s">
        <v>139</v>
      </c>
      <c r="K17" s="77" t="s">
        <v>767</v>
      </c>
      <c r="L17" s="76" t="s">
        <v>59</v>
      </c>
      <c r="M17" s="284" t="s">
        <v>50</v>
      </c>
      <c r="N17" s="284" t="s">
        <v>51</v>
      </c>
      <c r="O17" s="284" t="s">
        <v>52</v>
      </c>
      <c r="P17" s="79"/>
      <c r="Q17" s="80"/>
      <c r="R17" s="280">
        <v>0.2</v>
      </c>
      <c r="S17" s="80"/>
      <c r="T17" s="80"/>
      <c r="U17" s="80"/>
      <c r="V17" s="82"/>
      <c r="W17" s="76" t="s">
        <v>43</v>
      </c>
      <c r="X17" s="83">
        <v>0</v>
      </c>
    </row>
    <row r="18" spans="1:27" s="84" customFormat="1" ht="102.75" customHeight="1" x14ac:dyDescent="0.35">
      <c r="A18" s="72" t="str">
        <f>+ CONCATENATE("ID", "-", B18, "-",C18, ".", D18, ".", E18)</f>
        <v>ID-DLE-1.2.3</v>
      </c>
      <c r="B18" s="72" t="s">
        <v>139</v>
      </c>
      <c r="C18" s="73">
        <v>1</v>
      </c>
      <c r="D18" s="73">
        <v>2</v>
      </c>
      <c r="E18" s="73">
        <v>3</v>
      </c>
      <c r="F18" s="74"/>
      <c r="G18" s="75"/>
      <c r="H18" s="92" t="s">
        <v>771</v>
      </c>
      <c r="I18" s="77" t="s">
        <v>772</v>
      </c>
      <c r="J18" s="73" t="s">
        <v>139</v>
      </c>
      <c r="K18" s="77" t="s">
        <v>767</v>
      </c>
      <c r="L18" s="73" t="s">
        <v>39</v>
      </c>
      <c r="M18" s="284" t="s">
        <v>50</v>
      </c>
      <c r="N18" s="284" t="s">
        <v>51</v>
      </c>
      <c r="O18" s="284" t="s">
        <v>52</v>
      </c>
      <c r="P18" s="79"/>
      <c r="Q18" s="80"/>
      <c r="R18" s="280">
        <v>0.05</v>
      </c>
      <c r="S18" s="80"/>
      <c r="T18" s="80"/>
      <c r="U18" s="80"/>
      <c r="V18" s="82"/>
      <c r="W18" s="76" t="s">
        <v>43</v>
      </c>
      <c r="X18" s="85">
        <v>0</v>
      </c>
    </row>
    <row r="19" spans="1:27" s="84" customFormat="1" ht="102.75" customHeight="1" x14ac:dyDescent="0.35">
      <c r="A19" s="72" t="str">
        <f t="shared" ref="A19:A24" si="0">+ CONCATENATE("ID", "-", B19, "-",C19, ".", D19, ".", E19)</f>
        <v>ID-DLE-1.2.4</v>
      </c>
      <c r="B19" s="72" t="s">
        <v>139</v>
      </c>
      <c r="C19" s="73">
        <v>1</v>
      </c>
      <c r="D19" s="73">
        <v>2</v>
      </c>
      <c r="E19" s="73">
        <v>4</v>
      </c>
      <c r="F19" s="74"/>
      <c r="G19" s="75"/>
      <c r="H19" s="92" t="s">
        <v>773</v>
      </c>
      <c r="I19" s="77" t="s">
        <v>774</v>
      </c>
      <c r="J19" s="73" t="s">
        <v>39</v>
      </c>
      <c r="K19" s="77" t="s">
        <v>775</v>
      </c>
      <c r="L19" s="76" t="s">
        <v>776</v>
      </c>
      <c r="M19" s="284" t="s">
        <v>50</v>
      </c>
      <c r="N19" s="284" t="s">
        <v>51</v>
      </c>
      <c r="O19" s="284" t="s">
        <v>52</v>
      </c>
      <c r="P19" s="79"/>
      <c r="Q19" s="80"/>
      <c r="R19" s="280">
        <v>0.1</v>
      </c>
      <c r="S19" s="80"/>
      <c r="T19" s="80"/>
      <c r="U19" s="80"/>
      <c r="V19" s="82"/>
      <c r="W19" s="76" t="s">
        <v>43</v>
      </c>
      <c r="X19" s="85">
        <v>0</v>
      </c>
    </row>
    <row r="20" spans="1:27" s="84" customFormat="1" ht="102.75" customHeight="1" x14ac:dyDescent="0.35">
      <c r="A20" s="72" t="str">
        <f t="shared" si="0"/>
        <v>ID-DLE-1.2.5</v>
      </c>
      <c r="B20" s="72" t="s">
        <v>139</v>
      </c>
      <c r="C20" s="73">
        <v>1</v>
      </c>
      <c r="D20" s="73">
        <v>2</v>
      </c>
      <c r="E20" s="73">
        <v>5</v>
      </c>
      <c r="F20" s="74"/>
      <c r="G20" s="75"/>
      <c r="H20" s="92" t="s">
        <v>777</v>
      </c>
      <c r="I20" s="76" t="s">
        <v>778</v>
      </c>
      <c r="J20" s="73" t="s">
        <v>139</v>
      </c>
      <c r="K20" s="77" t="s">
        <v>767</v>
      </c>
      <c r="L20" s="73" t="s">
        <v>139</v>
      </c>
      <c r="M20" s="284" t="s">
        <v>50</v>
      </c>
      <c r="N20" s="284" t="s">
        <v>51</v>
      </c>
      <c r="O20" s="284" t="s">
        <v>52</v>
      </c>
      <c r="P20" s="79"/>
      <c r="Q20" s="80"/>
      <c r="R20" s="280">
        <v>0.05</v>
      </c>
      <c r="S20" s="80"/>
      <c r="T20" s="80"/>
      <c r="U20" s="80"/>
      <c r="V20" s="82"/>
      <c r="W20" s="76" t="s">
        <v>43</v>
      </c>
      <c r="X20" s="85">
        <v>0</v>
      </c>
    </row>
    <row r="21" spans="1:27" s="84" customFormat="1" ht="87.75" customHeight="1" x14ac:dyDescent="0.35">
      <c r="A21" s="72" t="str">
        <f t="shared" si="0"/>
        <v>ID-DLE-1.2.6</v>
      </c>
      <c r="B21" s="72" t="s">
        <v>139</v>
      </c>
      <c r="C21" s="73">
        <v>1</v>
      </c>
      <c r="D21" s="73">
        <v>2</v>
      </c>
      <c r="E21" s="73">
        <v>6</v>
      </c>
      <c r="F21" s="74"/>
      <c r="G21" s="75"/>
      <c r="H21" s="92" t="s">
        <v>779</v>
      </c>
      <c r="I21" s="76" t="s">
        <v>780</v>
      </c>
      <c r="J21" s="73" t="s">
        <v>139</v>
      </c>
      <c r="K21" s="77" t="s">
        <v>767</v>
      </c>
      <c r="L21" s="76" t="s">
        <v>39</v>
      </c>
      <c r="M21" s="284" t="s">
        <v>50</v>
      </c>
      <c r="N21" s="284" t="s">
        <v>51</v>
      </c>
      <c r="O21" s="284" t="s">
        <v>52</v>
      </c>
      <c r="P21" s="79"/>
      <c r="Q21" s="80"/>
      <c r="R21" s="280">
        <v>0.1</v>
      </c>
      <c r="S21" s="80"/>
      <c r="T21" s="80"/>
      <c r="U21" s="80"/>
      <c r="V21" s="82"/>
      <c r="W21" s="76" t="s">
        <v>43</v>
      </c>
      <c r="X21" s="85">
        <v>0</v>
      </c>
    </row>
    <row r="22" spans="1:27" s="84" customFormat="1" ht="82.5" customHeight="1" x14ac:dyDescent="0.35">
      <c r="A22" s="72" t="str">
        <f t="shared" si="0"/>
        <v>ID-DLE-1.2.7</v>
      </c>
      <c r="B22" s="72" t="s">
        <v>139</v>
      </c>
      <c r="C22" s="73">
        <v>1</v>
      </c>
      <c r="D22" s="73">
        <v>2</v>
      </c>
      <c r="E22" s="73">
        <v>7</v>
      </c>
      <c r="F22" s="74"/>
      <c r="G22" s="75"/>
      <c r="H22" s="92" t="s">
        <v>781</v>
      </c>
      <c r="I22" s="77" t="s">
        <v>782</v>
      </c>
      <c r="J22" s="73" t="s">
        <v>783</v>
      </c>
      <c r="K22" s="77" t="s">
        <v>767</v>
      </c>
      <c r="L22" s="73" t="s">
        <v>39</v>
      </c>
      <c r="M22" s="284" t="s">
        <v>50</v>
      </c>
      <c r="N22" s="284" t="s">
        <v>51</v>
      </c>
      <c r="O22" s="284" t="s">
        <v>52</v>
      </c>
      <c r="P22" s="79"/>
      <c r="Q22" s="80"/>
      <c r="R22" s="280">
        <v>0.15</v>
      </c>
      <c r="S22" s="80"/>
      <c r="T22" s="80"/>
      <c r="U22" s="80"/>
      <c r="V22" s="82"/>
      <c r="W22" s="76" t="s">
        <v>43</v>
      </c>
      <c r="X22" s="85">
        <v>0</v>
      </c>
    </row>
    <row r="23" spans="1:27" s="84" customFormat="1" ht="76.5" customHeight="1" x14ac:dyDescent="0.35">
      <c r="A23" s="72" t="str">
        <f t="shared" si="0"/>
        <v>ID-DLE-1.2.8</v>
      </c>
      <c r="B23" s="72" t="s">
        <v>139</v>
      </c>
      <c r="C23" s="73">
        <v>1</v>
      </c>
      <c r="D23" s="73">
        <v>2</v>
      </c>
      <c r="E23" s="73">
        <v>8</v>
      </c>
      <c r="F23" s="74"/>
      <c r="G23" s="75"/>
      <c r="H23" s="92" t="s">
        <v>784</v>
      </c>
      <c r="I23" s="76" t="s">
        <v>785</v>
      </c>
      <c r="J23" s="73" t="s">
        <v>139</v>
      </c>
      <c r="K23" s="77" t="s">
        <v>767</v>
      </c>
      <c r="L23" s="76" t="s">
        <v>783</v>
      </c>
      <c r="M23" s="284" t="s">
        <v>50</v>
      </c>
      <c r="N23" s="284" t="s">
        <v>51</v>
      </c>
      <c r="O23" s="284" t="s">
        <v>52</v>
      </c>
      <c r="P23" s="79"/>
      <c r="Q23" s="80"/>
      <c r="R23" s="280">
        <v>0.05</v>
      </c>
      <c r="S23" s="80"/>
      <c r="T23" s="80"/>
      <c r="U23" s="80"/>
      <c r="V23" s="82"/>
      <c r="W23" s="76" t="s">
        <v>43</v>
      </c>
      <c r="X23" s="85">
        <v>0</v>
      </c>
    </row>
    <row r="24" spans="1:27" s="84" customFormat="1" ht="93" customHeight="1" x14ac:dyDescent="0.35">
      <c r="A24" s="72" t="str">
        <f t="shared" si="0"/>
        <v>ID-DLE-1.2.9</v>
      </c>
      <c r="B24" s="72" t="s">
        <v>139</v>
      </c>
      <c r="C24" s="73">
        <v>1</v>
      </c>
      <c r="D24" s="73">
        <v>2</v>
      </c>
      <c r="E24" s="73">
        <v>9</v>
      </c>
      <c r="F24" s="74"/>
      <c r="G24" s="75"/>
      <c r="H24" s="92" t="s">
        <v>786</v>
      </c>
      <c r="I24" s="76" t="s">
        <v>787</v>
      </c>
      <c r="J24" s="73" t="s">
        <v>139</v>
      </c>
      <c r="K24" s="77" t="s">
        <v>788</v>
      </c>
      <c r="L24" s="73" t="s">
        <v>59</v>
      </c>
      <c r="M24" s="284" t="s">
        <v>50</v>
      </c>
      <c r="N24" s="284" t="s">
        <v>51</v>
      </c>
      <c r="O24" s="284" t="s">
        <v>52</v>
      </c>
      <c r="P24" s="79"/>
      <c r="Q24" s="80"/>
      <c r="R24" s="280">
        <v>0.25</v>
      </c>
      <c r="S24" s="80"/>
      <c r="T24" s="80"/>
      <c r="U24" s="80"/>
      <c r="V24" s="82"/>
      <c r="W24" s="76" t="s">
        <v>43</v>
      </c>
      <c r="X24" s="85">
        <v>810000</v>
      </c>
    </row>
    <row r="25" spans="1:27" s="46" customFormat="1" ht="64.5" customHeight="1" x14ac:dyDescent="0.35">
      <c r="A25" s="87"/>
      <c r="B25" s="87"/>
      <c r="C25" s="62">
        <v>1</v>
      </c>
      <c r="D25" s="62">
        <v>3</v>
      </c>
      <c r="E25" s="62"/>
      <c r="F25" s="61"/>
      <c r="G25" s="63" t="s">
        <v>789</v>
      </c>
      <c r="H25" s="64"/>
      <c r="I25" s="64"/>
      <c r="J25" s="65"/>
      <c r="K25" s="66" t="s">
        <v>790</v>
      </c>
      <c r="L25" s="66"/>
      <c r="M25" s="66"/>
      <c r="N25" s="66"/>
      <c r="O25" s="66"/>
      <c r="P25" s="66" t="s">
        <v>42</v>
      </c>
      <c r="Q25" s="67">
        <v>1</v>
      </c>
      <c r="R25" s="68">
        <v>0.4</v>
      </c>
      <c r="S25" s="69"/>
      <c r="T25" s="69"/>
      <c r="U25" s="69"/>
      <c r="V25" s="69"/>
      <c r="W25" s="66" t="s">
        <v>43</v>
      </c>
      <c r="X25" s="70">
        <f>SUM(X26:X30)</f>
        <v>0</v>
      </c>
      <c r="AA25" s="71"/>
    </row>
    <row r="26" spans="1:27" s="84" customFormat="1" ht="59.25" customHeight="1" x14ac:dyDescent="0.35">
      <c r="A26" s="72" t="str">
        <f>+ CONCATENATE("ID", "-", B26, "-",C26, ".", D26, ".", E26)</f>
        <v>ID-DLE-1.3.1</v>
      </c>
      <c r="B26" s="72" t="s">
        <v>139</v>
      </c>
      <c r="C26" s="73">
        <v>1</v>
      </c>
      <c r="D26" s="73">
        <v>3</v>
      </c>
      <c r="E26" s="73">
        <v>1</v>
      </c>
      <c r="F26" s="74"/>
      <c r="G26" s="75"/>
      <c r="H26" s="92" t="s">
        <v>791</v>
      </c>
      <c r="I26" s="77" t="s">
        <v>792</v>
      </c>
      <c r="J26" s="73" t="s">
        <v>139</v>
      </c>
      <c r="K26" s="77" t="s">
        <v>767</v>
      </c>
      <c r="L26" s="73" t="s">
        <v>130</v>
      </c>
      <c r="M26" s="284" t="s">
        <v>50</v>
      </c>
      <c r="N26" s="284" t="s">
        <v>51</v>
      </c>
      <c r="O26" s="284" t="s">
        <v>52</v>
      </c>
      <c r="P26" s="79"/>
      <c r="Q26" s="80"/>
      <c r="R26" s="280">
        <v>0.3</v>
      </c>
      <c r="S26" s="80"/>
      <c r="T26" s="80"/>
      <c r="U26" s="80"/>
      <c r="V26" s="82"/>
      <c r="W26" s="76" t="s">
        <v>43</v>
      </c>
      <c r="X26" s="83">
        <v>0</v>
      </c>
    </row>
    <row r="27" spans="1:27" s="84" customFormat="1" ht="59.25" customHeight="1" x14ac:dyDescent="0.35">
      <c r="A27" s="72" t="str">
        <f>+ CONCATENATE("ID", "-", B27, "-",C27, ".", D27, ".", E27)</f>
        <v>ID-DLE-1.3.2</v>
      </c>
      <c r="B27" s="72" t="s">
        <v>139</v>
      </c>
      <c r="C27" s="73">
        <v>1</v>
      </c>
      <c r="D27" s="73">
        <v>3</v>
      </c>
      <c r="E27" s="73">
        <v>2</v>
      </c>
      <c r="F27" s="74"/>
      <c r="G27" s="75"/>
      <c r="H27" s="92" t="s">
        <v>793</v>
      </c>
      <c r="I27" s="76" t="s">
        <v>794</v>
      </c>
      <c r="J27" s="73" t="s">
        <v>139</v>
      </c>
      <c r="K27" s="77" t="s">
        <v>767</v>
      </c>
      <c r="L27" s="73" t="s">
        <v>130</v>
      </c>
      <c r="M27" s="284" t="s">
        <v>50</v>
      </c>
      <c r="N27" s="284" t="s">
        <v>51</v>
      </c>
      <c r="O27" s="284" t="s">
        <v>52</v>
      </c>
      <c r="P27" s="79"/>
      <c r="Q27" s="80"/>
      <c r="R27" s="280">
        <v>0.3</v>
      </c>
      <c r="S27" s="80"/>
      <c r="T27" s="80"/>
      <c r="U27" s="80"/>
      <c r="V27" s="82"/>
      <c r="W27" s="76" t="s">
        <v>43</v>
      </c>
      <c r="X27" s="83">
        <v>0</v>
      </c>
    </row>
    <row r="28" spans="1:27" s="84" customFormat="1" ht="70.5" customHeight="1" x14ac:dyDescent="0.35">
      <c r="A28" s="72" t="str">
        <f>+ CONCATENATE("ID", "-", B28, "-",C28, ".", D28, ".", E28)</f>
        <v>ID-DLE-1.3.3</v>
      </c>
      <c r="B28" s="72" t="s">
        <v>139</v>
      </c>
      <c r="C28" s="73">
        <v>1</v>
      </c>
      <c r="D28" s="73">
        <v>3</v>
      </c>
      <c r="E28" s="73">
        <v>3</v>
      </c>
      <c r="F28" s="74"/>
      <c r="G28" s="75"/>
      <c r="H28" s="92" t="s">
        <v>795</v>
      </c>
      <c r="I28" s="77" t="s">
        <v>796</v>
      </c>
      <c r="J28" s="73" t="s">
        <v>139</v>
      </c>
      <c r="K28" s="77" t="s">
        <v>767</v>
      </c>
      <c r="L28" s="73" t="s">
        <v>130</v>
      </c>
      <c r="M28" s="284" t="s">
        <v>50</v>
      </c>
      <c r="N28" s="284" t="s">
        <v>51</v>
      </c>
      <c r="O28" s="284" t="s">
        <v>52</v>
      </c>
      <c r="P28" s="79"/>
      <c r="Q28" s="80"/>
      <c r="R28" s="280">
        <v>0.2</v>
      </c>
      <c r="S28" s="80"/>
      <c r="T28" s="80"/>
      <c r="U28" s="80"/>
      <c r="V28" s="82"/>
      <c r="W28" s="76" t="s">
        <v>43</v>
      </c>
      <c r="X28" s="85">
        <v>0</v>
      </c>
    </row>
    <row r="29" spans="1:27" s="84" customFormat="1" ht="55.5" customHeight="1" x14ac:dyDescent="0.35">
      <c r="A29" s="72" t="str">
        <f>+ CONCATENATE("ID", "-", B29, "-",C29, ".", D29, ".", E29)</f>
        <v>ID-DLE-1.3.4</v>
      </c>
      <c r="B29" s="72" t="s">
        <v>139</v>
      </c>
      <c r="C29" s="73">
        <v>1</v>
      </c>
      <c r="D29" s="73">
        <v>3</v>
      </c>
      <c r="E29" s="73">
        <v>4</v>
      </c>
      <c r="F29" s="74"/>
      <c r="G29" s="75"/>
      <c r="H29" s="92" t="s">
        <v>797</v>
      </c>
      <c r="I29" s="77" t="s">
        <v>798</v>
      </c>
      <c r="J29" s="73" t="s">
        <v>139</v>
      </c>
      <c r="K29" s="77" t="s">
        <v>767</v>
      </c>
      <c r="L29" s="73" t="s">
        <v>130</v>
      </c>
      <c r="M29" s="284" t="s">
        <v>50</v>
      </c>
      <c r="N29" s="284" t="s">
        <v>51</v>
      </c>
      <c r="O29" s="284" t="s">
        <v>52</v>
      </c>
      <c r="P29" s="79"/>
      <c r="Q29" s="80"/>
      <c r="R29" s="280">
        <v>0.05</v>
      </c>
      <c r="S29" s="80"/>
      <c r="T29" s="80"/>
      <c r="U29" s="80"/>
      <c r="V29" s="82"/>
      <c r="W29" s="76" t="s">
        <v>43</v>
      </c>
      <c r="X29" s="85">
        <v>0</v>
      </c>
    </row>
    <row r="30" spans="1:27" s="84" customFormat="1" ht="60" customHeight="1" x14ac:dyDescent="0.35">
      <c r="A30" s="72" t="str">
        <f>+ CONCATENATE("ID", "-", B30, "-",C30, ".", D30, ".", E30)</f>
        <v>ID-DLE-1.3.5</v>
      </c>
      <c r="B30" s="72" t="s">
        <v>139</v>
      </c>
      <c r="C30" s="73">
        <v>1</v>
      </c>
      <c r="D30" s="73">
        <v>3</v>
      </c>
      <c r="E30" s="73">
        <v>5</v>
      </c>
      <c r="F30" s="74"/>
      <c r="G30" s="75"/>
      <c r="H30" s="92" t="s">
        <v>799</v>
      </c>
      <c r="I30" s="76" t="s">
        <v>800</v>
      </c>
      <c r="J30" s="73" t="s">
        <v>139</v>
      </c>
      <c r="K30" s="77" t="s">
        <v>767</v>
      </c>
      <c r="L30" s="73" t="s">
        <v>130</v>
      </c>
      <c r="M30" s="284" t="s">
        <v>50</v>
      </c>
      <c r="N30" s="284" t="s">
        <v>51</v>
      </c>
      <c r="O30" s="284" t="s">
        <v>52</v>
      </c>
      <c r="P30" s="79"/>
      <c r="Q30" s="80"/>
      <c r="R30" s="280">
        <v>0.15</v>
      </c>
      <c r="S30" s="80"/>
      <c r="T30" s="80"/>
      <c r="U30" s="80"/>
      <c r="V30" s="82"/>
      <c r="W30" s="76" t="s">
        <v>43</v>
      </c>
      <c r="X30" s="85">
        <v>0</v>
      </c>
    </row>
    <row r="31" spans="1:27" s="46" customFormat="1" ht="73.5" customHeight="1" x14ac:dyDescent="0.35">
      <c r="A31" s="86"/>
      <c r="B31" s="49"/>
      <c r="C31" s="49"/>
      <c r="D31" s="49"/>
      <c r="E31" s="49"/>
      <c r="F31" s="50" t="s">
        <v>801</v>
      </c>
      <c r="G31" s="51"/>
      <c r="H31" s="51"/>
      <c r="I31" s="51"/>
      <c r="J31" s="52"/>
      <c r="K31" s="54" t="s">
        <v>755</v>
      </c>
      <c r="L31" s="54"/>
      <c r="M31" s="49"/>
      <c r="N31" s="54"/>
      <c r="O31" s="54"/>
      <c r="P31" s="55" t="s">
        <v>42</v>
      </c>
      <c r="Q31" s="56">
        <v>1</v>
      </c>
      <c r="R31" s="57">
        <v>0.1</v>
      </c>
      <c r="S31" s="58"/>
      <c r="T31" s="58"/>
      <c r="U31" s="58"/>
      <c r="V31" s="58"/>
      <c r="W31" s="59" t="s">
        <v>63</v>
      </c>
      <c r="X31" s="60">
        <f>X32</f>
        <v>0</v>
      </c>
    </row>
    <row r="32" spans="1:27" s="46" customFormat="1" ht="64.5" customHeight="1" x14ac:dyDescent="0.35">
      <c r="A32" s="87"/>
      <c r="B32" s="87"/>
      <c r="C32" s="62">
        <v>2</v>
      </c>
      <c r="D32" s="62">
        <v>1</v>
      </c>
      <c r="E32" s="62"/>
      <c r="F32" s="61"/>
      <c r="G32" s="63" t="s">
        <v>802</v>
      </c>
      <c r="H32" s="64"/>
      <c r="I32" s="64"/>
      <c r="J32" s="65"/>
      <c r="K32" s="66" t="s">
        <v>803</v>
      </c>
      <c r="L32" s="66"/>
      <c r="M32" s="66"/>
      <c r="N32" s="66"/>
      <c r="O32" s="66"/>
      <c r="P32" s="66" t="s">
        <v>42</v>
      </c>
      <c r="Q32" s="67">
        <v>1</v>
      </c>
      <c r="R32" s="68">
        <v>1</v>
      </c>
      <c r="S32" s="69"/>
      <c r="T32" s="69"/>
      <c r="U32" s="69"/>
      <c r="V32" s="69"/>
      <c r="W32" s="66" t="s">
        <v>63</v>
      </c>
      <c r="X32" s="70">
        <f>SUM(X33:X34)</f>
        <v>0</v>
      </c>
      <c r="AA32" s="71"/>
    </row>
    <row r="33" spans="1:27" s="84" customFormat="1" ht="72" customHeight="1" x14ac:dyDescent="0.35">
      <c r="A33" s="72" t="str">
        <f t="shared" ref="A33:A34" si="1">+ CONCATENATE("ID", "-", B33, "-",C33, ".", D33, ".", E33)</f>
        <v>ID-DLE-2.1.1</v>
      </c>
      <c r="B33" s="72" t="s">
        <v>139</v>
      </c>
      <c r="C33" s="73">
        <v>2</v>
      </c>
      <c r="D33" s="73">
        <v>1</v>
      </c>
      <c r="E33" s="73">
        <v>1</v>
      </c>
      <c r="F33" s="74"/>
      <c r="G33" s="75"/>
      <c r="H33" s="92" t="s">
        <v>804</v>
      </c>
      <c r="I33" s="77" t="s">
        <v>805</v>
      </c>
      <c r="J33" s="73" t="s">
        <v>139</v>
      </c>
      <c r="K33" s="77" t="s">
        <v>806</v>
      </c>
      <c r="L33" s="73" t="s">
        <v>59</v>
      </c>
      <c r="M33" s="284" t="s">
        <v>50</v>
      </c>
      <c r="N33" s="284" t="s">
        <v>115</v>
      </c>
      <c r="O33" s="284" t="s">
        <v>52</v>
      </c>
      <c r="P33" s="79"/>
      <c r="Q33" s="80"/>
      <c r="R33" s="81">
        <v>0.4</v>
      </c>
      <c r="S33" s="80"/>
      <c r="T33" s="80"/>
      <c r="U33" s="80"/>
      <c r="V33" s="82"/>
      <c r="W33" s="76" t="s">
        <v>63</v>
      </c>
      <c r="X33" s="91" t="s">
        <v>69</v>
      </c>
    </row>
    <row r="34" spans="1:27" s="84" customFormat="1" ht="43.5" customHeight="1" x14ac:dyDescent="0.35">
      <c r="A34" s="72" t="str">
        <f t="shared" si="1"/>
        <v>ID-DLE-2.1.2</v>
      </c>
      <c r="B34" s="72" t="s">
        <v>139</v>
      </c>
      <c r="C34" s="73">
        <v>2</v>
      </c>
      <c r="D34" s="73">
        <v>1</v>
      </c>
      <c r="E34" s="73">
        <v>2</v>
      </c>
      <c r="F34" s="74"/>
      <c r="G34" s="75"/>
      <c r="H34" s="92" t="s">
        <v>807</v>
      </c>
      <c r="I34" s="76" t="s">
        <v>808</v>
      </c>
      <c r="J34" s="73" t="s">
        <v>139</v>
      </c>
      <c r="K34" s="77" t="s">
        <v>806</v>
      </c>
      <c r="L34" s="73" t="s">
        <v>39</v>
      </c>
      <c r="M34" s="284" t="s">
        <v>50</v>
      </c>
      <c r="N34" s="284" t="s">
        <v>201</v>
      </c>
      <c r="O34" s="284" t="s">
        <v>201</v>
      </c>
      <c r="P34" s="79"/>
      <c r="Q34" s="80"/>
      <c r="R34" s="81">
        <v>0.6</v>
      </c>
      <c r="S34" s="80"/>
      <c r="T34" s="80"/>
      <c r="U34" s="80"/>
      <c r="V34" s="82"/>
      <c r="W34" s="76" t="s">
        <v>63</v>
      </c>
      <c r="X34" s="91" t="s">
        <v>69</v>
      </c>
    </row>
    <row r="35" spans="1:27" s="46" customFormat="1" ht="73.5" customHeight="1" x14ac:dyDescent="0.35">
      <c r="A35" s="86"/>
      <c r="B35" s="49"/>
      <c r="C35" s="49"/>
      <c r="D35" s="49"/>
      <c r="E35" s="49"/>
      <c r="F35" s="50" t="s">
        <v>809</v>
      </c>
      <c r="G35" s="51"/>
      <c r="H35" s="51"/>
      <c r="I35" s="51"/>
      <c r="J35" s="52"/>
      <c r="K35" s="54" t="s">
        <v>755</v>
      </c>
      <c r="L35" s="54"/>
      <c r="M35" s="49"/>
      <c r="N35" s="54"/>
      <c r="O35" s="54"/>
      <c r="P35" s="55" t="s">
        <v>42</v>
      </c>
      <c r="Q35" s="56">
        <v>1</v>
      </c>
      <c r="R35" s="58">
        <v>0.05</v>
      </c>
      <c r="S35" s="58"/>
      <c r="T35" s="58"/>
      <c r="U35" s="58"/>
      <c r="V35" s="58"/>
      <c r="W35" s="59" t="s">
        <v>63</v>
      </c>
      <c r="X35" s="60">
        <f>X36</f>
        <v>0</v>
      </c>
    </row>
    <row r="36" spans="1:27" s="46" customFormat="1" ht="64.5" customHeight="1" x14ac:dyDescent="0.35">
      <c r="A36" s="87"/>
      <c r="B36" s="87"/>
      <c r="C36" s="62">
        <v>3</v>
      </c>
      <c r="D36" s="62">
        <v>1</v>
      </c>
      <c r="E36" s="62"/>
      <c r="F36" s="61"/>
      <c r="G36" s="63" t="s">
        <v>810</v>
      </c>
      <c r="H36" s="64"/>
      <c r="I36" s="64"/>
      <c r="J36" s="65"/>
      <c r="K36" s="66" t="s">
        <v>755</v>
      </c>
      <c r="L36" s="66"/>
      <c r="M36" s="66"/>
      <c r="N36" s="66"/>
      <c r="O36" s="66"/>
      <c r="P36" s="66" t="s">
        <v>42</v>
      </c>
      <c r="Q36" s="67">
        <v>1</v>
      </c>
      <c r="R36" s="88">
        <v>1</v>
      </c>
      <c r="S36" s="69"/>
      <c r="T36" s="69"/>
      <c r="U36" s="69"/>
      <c r="V36" s="69"/>
      <c r="W36" s="66" t="s">
        <v>63</v>
      </c>
      <c r="X36" s="70">
        <f>SUM(X37:X37)</f>
        <v>0</v>
      </c>
      <c r="AA36" s="71"/>
    </row>
    <row r="37" spans="1:27" s="84" customFormat="1" ht="93.75" customHeight="1" x14ac:dyDescent="0.35">
      <c r="A37" s="72" t="str">
        <f>+ CONCATENATE("ID", "-", B37, "-",C37, ".", D37, ".", E37)</f>
        <v>ID-DLE-3.1.1</v>
      </c>
      <c r="B37" s="72" t="s">
        <v>139</v>
      </c>
      <c r="C37" s="73">
        <v>3</v>
      </c>
      <c r="D37" s="73">
        <v>1</v>
      </c>
      <c r="E37" s="73">
        <v>1</v>
      </c>
      <c r="F37" s="74"/>
      <c r="G37" s="75"/>
      <c r="H37" s="89" t="s">
        <v>811</v>
      </c>
      <c r="I37" s="89" t="s">
        <v>812</v>
      </c>
      <c r="J37" s="89" t="s">
        <v>139</v>
      </c>
      <c r="K37" s="298" t="s">
        <v>755</v>
      </c>
      <c r="L37" s="89" t="s">
        <v>39</v>
      </c>
      <c r="M37" s="284" t="s">
        <v>50</v>
      </c>
      <c r="N37" s="284" t="s">
        <v>201</v>
      </c>
      <c r="O37" s="284" t="s">
        <v>201</v>
      </c>
      <c r="P37" s="79"/>
      <c r="Q37" s="80"/>
      <c r="R37" s="81">
        <v>1</v>
      </c>
      <c r="S37" s="80"/>
      <c r="T37" s="80"/>
      <c r="U37" s="80"/>
      <c r="V37" s="82"/>
      <c r="W37" s="76" t="s">
        <v>63</v>
      </c>
      <c r="X37" s="91" t="s">
        <v>69</v>
      </c>
    </row>
    <row r="38" spans="1:27" s="46" customFormat="1" ht="73.5" customHeight="1" x14ac:dyDescent="0.35">
      <c r="A38" s="86"/>
      <c r="B38" s="49"/>
      <c r="C38" s="49"/>
      <c r="D38" s="49"/>
      <c r="E38" s="49"/>
      <c r="F38" s="50" t="s">
        <v>813</v>
      </c>
      <c r="G38" s="51"/>
      <c r="H38" s="51"/>
      <c r="I38" s="51"/>
      <c r="J38" s="52"/>
      <c r="K38" s="54" t="s">
        <v>755</v>
      </c>
      <c r="L38" s="54"/>
      <c r="M38" s="49"/>
      <c r="N38" s="54"/>
      <c r="O38" s="54"/>
      <c r="P38" s="55" t="s">
        <v>42</v>
      </c>
      <c r="Q38" s="56">
        <v>1</v>
      </c>
      <c r="R38" s="58">
        <v>0.15</v>
      </c>
      <c r="S38" s="58"/>
      <c r="T38" s="58"/>
      <c r="U38" s="58"/>
      <c r="V38" s="58"/>
      <c r="W38" s="59" t="s">
        <v>63</v>
      </c>
      <c r="X38" s="60">
        <f>X39+X42</f>
        <v>0</v>
      </c>
    </row>
    <row r="39" spans="1:27" s="46" customFormat="1" ht="64.5" customHeight="1" x14ac:dyDescent="0.35">
      <c r="A39" s="87"/>
      <c r="B39" s="87"/>
      <c r="C39" s="62">
        <v>4</v>
      </c>
      <c r="D39" s="62">
        <v>1</v>
      </c>
      <c r="E39" s="62"/>
      <c r="F39" s="61"/>
      <c r="G39" s="63" t="s">
        <v>814</v>
      </c>
      <c r="H39" s="64"/>
      <c r="I39" s="64"/>
      <c r="J39" s="65"/>
      <c r="K39" s="66" t="s">
        <v>755</v>
      </c>
      <c r="L39" s="66"/>
      <c r="M39" s="66"/>
      <c r="N39" s="66"/>
      <c r="O39" s="66"/>
      <c r="P39" s="66" t="s">
        <v>42</v>
      </c>
      <c r="Q39" s="67">
        <v>1</v>
      </c>
      <c r="R39" s="88">
        <v>0.5</v>
      </c>
      <c r="S39" s="69"/>
      <c r="T39" s="69"/>
      <c r="U39" s="69"/>
      <c r="V39" s="69"/>
      <c r="W39" s="66" t="s">
        <v>63</v>
      </c>
      <c r="X39" s="70">
        <f>SUM(X40:X41)</f>
        <v>0</v>
      </c>
      <c r="AA39" s="71"/>
    </row>
    <row r="40" spans="1:27" s="84" customFormat="1" ht="64.5" customHeight="1" x14ac:dyDescent="0.35">
      <c r="A40" s="72" t="str">
        <f>+ CONCATENATE("ID", "-", B40, "-",C40, ".", D40, ".", E40)</f>
        <v>ID-DLE-4.1.1</v>
      </c>
      <c r="B40" s="72" t="s">
        <v>139</v>
      </c>
      <c r="C40" s="73">
        <v>4</v>
      </c>
      <c r="D40" s="73">
        <v>1</v>
      </c>
      <c r="E40" s="73">
        <v>1</v>
      </c>
      <c r="F40" s="74"/>
      <c r="G40" s="75"/>
      <c r="H40" s="89" t="s">
        <v>815</v>
      </c>
      <c r="I40" s="77" t="s">
        <v>66</v>
      </c>
      <c r="J40" s="73" t="s">
        <v>139</v>
      </c>
      <c r="K40" s="77" t="s">
        <v>803</v>
      </c>
      <c r="L40" s="73" t="s">
        <v>67</v>
      </c>
      <c r="M40" s="284" t="s">
        <v>50</v>
      </c>
      <c r="N40" s="284" t="s">
        <v>51</v>
      </c>
      <c r="O40" s="284" t="s">
        <v>52</v>
      </c>
      <c r="P40" s="79"/>
      <c r="Q40" s="80"/>
      <c r="R40" s="81">
        <v>0.7</v>
      </c>
      <c r="S40" s="80"/>
      <c r="T40" s="80"/>
      <c r="U40" s="80"/>
      <c r="V40" s="82"/>
      <c r="W40" s="76" t="s">
        <v>63</v>
      </c>
      <c r="X40" s="91" t="s">
        <v>69</v>
      </c>
    </row>
    <row r="41" spans="1:27" s="84" customFormat="1" ht="73.5" customHeight="1" x14ac:dyDescent="0.35">
      <c r="A41" s="72" t="str">
        <f>+ CONCATENATE("ID", "-", B41, "-",C41, ".", D41, ".", E41)</f>
        <v>ID-DLE-4.1.2</v>
      </c>
      <c r="B41" s="72" t="s">
        <v>139</v>
      </c>
      <c r="C41" s="73">
        <v>4</v>
      </c>
      <c r="D41" s="73">
        <v>1</v>
      </c>
      <c r="E41" s="73">
        <v>2</v>
      </c>
      <c r="F41" s="74"/>
      <c r="G41" s="75"/>
      <c r="H41" s="89" t="s">
        <v>816</v>
      </c>
      <c r="I41" s="77" t="s">
        <v>212</v>
      </c>
      <c r="J41" s="73" t="s">
        <v>139</v>
      </c>
      <c r="K41" s="77" t="s">
        <v>803</v>
      </c>
      <c r="L41" s="73" t="s">
        <v>67</v>
      </c>
      <c r="M41" s="284" t="s">
        <v>50</v>
      </c>
      <c r="N41" s="284" t="s">
        <v>51</v>
      </c>
      <c r="O41" s="284" t="s">
        <v>52</v>
      </c>
      <c r="P41" s="79"/>
      <c r="Q41" s="80"/>
      <c r="R41" s="81">
        <v>0.3</v>
      </c>
      <c r="S41" s="80"/>
      <c r="T41" s="80"/>
      <c r="U41" s="80"/>
      <c r="V41" s="82"/>
      <c r="W41" s="76" t="s">
        <v>63</v>
      </c>
      <c r="X41" s="91" t="s">
        <v>69</v>
      </c>
    </row>
    <row r="42" spans="1:27" s="46" customFormat="1" ht="64.5" customHeight="1" x14ac:dyDescent="0.35">
      <c r="A42" s="87"/>
      <c r="B42" s="87"/>
      <c r="C42" s="62">
        <v>4</v>
      </c>
      <c r="D42" s="62">
        <v>2</v>
      </c>
      <c r="E42" s="62"/>
      <c r="F42" s="61"/>
      <c r="G42" s="63" t="s">
        <v>817</v>
      </c>
      <c r="H42" s="64"/>
      <c r="I42" s="64"/>
      <c r="J42" s="65"/>
      <c r="K42" s="66" t="s">
        <v>755</v>
      </c>
      <c r="L42" s="66"/>
      <c r="M42" s="66"/>
      <c r="N42" s="66"/>
      <c r="O42" s="66"/>
      <c r="P42" s="66" t="s">
        <v>42</v>
      </c>
      <c r="Q42" s="67">
        <v>1</v>
      </c>
      <c r="R42" s="88">
        <v>0.5</v>
      </c>
      <c r="S42" s="69"/>
      <c r="T42" s="69"/>
      <c r="U42" s="69"/>
      <c r="V42" s="69"/>
      <c r="W42" s="66" t="s">
        <v>63</v>
      </c>
      <c r="X42" s="70">
        <f>SUM(X43:X44)</f>
        <v>0</v>
      </c>
      <c r="AA42" s="71"/>
    </row>
    <row r="43" spans="1:27" s="84" customFormat="1" ht="66.75" customHeight="1" x14ac:dyDescent="0.35">
      <c r="A43" s="72" t="str">
        <f>+ CONCATENATE("ID", "-", B43, "-",C43, ".", D43, ".", E43)</f>
        <v>ID-DLE-4.2.1</v>
      </c>
      <c r="B43" s="72" t="s">
        <v>139</v>
      </c>
      <c r="C43" s="73">
        <v>4</v>
      </c>
      <c r="D43" s="73">
        <v>2</v>
      </c>
      <c r="E43" s="73">
        <v>1</v>
      </c>
      <c r="F43" s="74"/>
      <c r="G43" s="75"/>
      <c r="H43" s="89" t="s">
        <v>818</v>
      </c>
      <c r="I43" s="77" t="s">
        <v>72</v>
      </c>
      <c r="J43" s="73" t="s">
        <v>139</v>
      </c>
      <c r="K43" s="77" t="s">
        <v>803</v>
      </c>
      <c r="L43" s="73" t="s">
        <v>67</v>
      </c>
      <c r="M43" s="284" t="s">
        <v>50</v>
      </c>
      <c r="N43" s="284" t="s">
        <v>51</v>
      </c>
      <c r="O43" s="284" t="s">
        <v>52</v>
      </c>
      <c r="P43" s="79"/>
      <c r="Q43" s="80"/>
      <c r="R43" s="81">
        <v>0.6</v>
      </c>
      <c r="S43" s="80"/>
      <c r="T43" s="80"/>
      <c r="U43" s="80"/>
      <c r="V43" s="82"/>
      <c r="W43" s="76" t="s">
        <v>63</v>
      </c>
      <c r="X43" s="91" t="s">
        <v>69</v>
      </c>
    </row>
    <row r="44" spans="1:27" s="84" customFormat="1" ht="70.5" customHeight="1" x14ac:dyDescent="0.35">
      <c r="A44" s="72" t="str">
        <f>+ CONCATENATE("ID", "-", B44, "-",C44, ".", D44, ".", E44)</f>
        <v>ID-DLE-4.2.2</v>
      </c>
      <c r="B44" s="72" t="s">
        <v>139</v>
      </c>
      <c r="C44" s="73">
        <v>4</v>
      </c>
      <c r="D44" s="73">
        <v>2</v>
      </c>
      <c r="E44" s="73">
        <v>2</v>
      </c>
      <c r="F44" s="74"/>
      <c r="G44" s="75"/>
      <c r="H44" s="89" t="s">
        <v>819</v>
      </c>
      <c r="I44" s="77" t="s">
        <v>74</v>
      </c>
      <c r="J44" s="73" t="s">
        <v>139</v>
      </c>
      <c r="K44" s="77" t="s">
        <v>803</v>
      </c>
      <c r="L44" s="73" t="s">
        <v>67</v>
      </c>
      <c r="M44" s="284" t="s">
        <v>50</v>
      </c>
      <c r="N44" s="284" t="s">
        <v>51</v>
      </c>
      <c r="O44" s="284" t="s">
        <v>52</v>
      </c>
      <c r="P44" s="79"/>
      <c r="Q44" s="80"/>
      <c r="R44" s="81">
        <v>0.4</v>
      </c>
      <c r="S44" s="80"/>
      <c r="T44" s="80"/>
      <c r="U44" s="80"/>
      <c r="V44" s="82"/>
      <c r="W44" s="76" t="s">
        <v>63</v>
      </c>
      <c r="X44" s="91" t="s">
        <v>69</v>
      </c>
    </row>
    <row r="45" spans="1:27" s="47" customFormat="1" ht="21" x14ac:dyDescent="0.35">
      <c r="I45" s="93"/>
      <c r="K45" s="94"/>
      <c r="L45" s="95"/>
      <c r="N45" s="95"/>
      <c r="O45" s="95"/>
      <c r="P45" s="93"/>
      <c r="R45" s="96"/>
      <c r="W45" s="94" t="s">
        <v>217</v>
      </c>
      <c r="X45" s="281">
        <f>+X38+X35+X31+X9</f>
        <v>810000</v>
      </c>
    </row>
    <row r="46" spans="1:27" s="47" customFormat="1" ht="21" x14ac:dyDescent="0.35">
      <c r="I46" s="93"/>
      <c r="K46" s="94"/>
      <c r="L46" s="95"/>
      <c r="N46" s="95"/>
      <c r="O46" s="95"/>
      <c r="P46" s="93"/>
      <c r="R46" s="96"/>
      <c r="W46" s="94"/>
    </row>
    <row r="47" spans="1:27" s="47" customFormat="1" ht="27" thickBot="1" x14ac:dyDescent="0.45">
      <c r="B47" s="151" t="s">
        <v>75</v>
      </c>
      <c r="C47" s="151"/>
      <c r="H47" s="98"/>
      <c r="I47" s="98"/>
      <c r="J47" s="236"/>
      <c r="K47" s="236"/>
      <c r="M47" s="151" t="s">
        <v>76</v>
      </c>
      <c r="O47" s="98"/>
      <c r="P47" s="98"/>
      <c r="Q47" s="98"/>
      <c r="R47" s="98"/>
      <c r="S47" s="98"/>
      <c r="T47" s="98"/>
      <c r="U47" s="98"/>
      <c r="V47" s="98"/>
      <c r="W47" s="98"/>
      <c r="X47" s="98"/>
    </row>
    <row r="48" spans="1:27" s="47" customFormat="1" ht="37.5" customHeight="1" x14ac:dyDescent="0.35">
      <c r="F48" s="94"/>
      <c r="G48" s="94"/>
      <c r="H48" s="101" t="s">
        <v>820</v>
      </c>
      <c r="I48" s="101"/>
      <c r="O48" s="103" t="s">
        <v>78</v>
      </c>
      <c r="P48" s="103"/>
      <c r="Q48" s="103"/>
      <c r="R48" s="103"/>
      <c r="S48" s="103"/>
      <c r="T48" s="103"/>
      <c r="U48" s="103"/>
      <c r="V48" s="103"/>
      <c r="W48" s="103"/>
      <c r="X48" s="103"/>
    </row>
    <row r="49" spans="8:24" ht="41.25" customHeight="1" x14ac:dyDescent="0.25">
      <c r="H49" s="108" t="s">
        <v>821</v>
      </c>
      <c r="I49" s="108"/>
      <c r="J49" s="240"/>
      <c r="K49" s="240"/>
      <c r="O49" s="108" t="s">
        <v>822</v>
      </c>
      <c r="P49" s="108"/>
      <c r="Q49" s="108"/>
      <c r="R49" s="108"/>
      <c r="S49" s="108"/>
      <c r="T49" s="108"/>
      <c r="U49" s="108"/>
      <c r="V49" s="108"/>
      <c r="W49" s="108"/>
      <c r="X49" s="108"/>
    </row>
    <row r="50" spans="8:24" ht="21" x14ac:dyDescent="0.25">
      <c r="H50" s="240"/>
      <c r="I50" s="240"/>
      <c r="L50" s="12"/>
      <c r="M50" s="111"/>
      <c r="N50" s="112"/>
    </row>
    <row r="51" spans="8:24" ht="21" x14ac:dyDescent="0.25">
      <c r="N51" s="112"/>
      <c r="O51" s="113"/>
    </row>
  </sheetData>
  <sheetProtection selectLockedCells="1"/>
  <autoFilter ref="A8:O45" xr:uid="{00000000-0009-0000-0000-000000000000}"/>
  <dataConsolidate/>
  <mergeCells count="39">
    <mergeCell ref="O47:X47"/>
    <mergeCell ref="H48:I48"/>
    <mergeCell ref="O48:X48"/>
    <mergeCell ref="H49:I49"/>
    <mergeCell ref="O49:X49"/>
    <mergeCell ref="F35:J35"/>
    <mergeCell ref="G36:I36"/>
    <mergeCell ref="F38:J38"/>
    <mergeCell ref="G39:I39"/>
    <mergeCell ref="G42:I42"/>
    <mergeCell ref="H47:I47"/>
    <mergeCell ref="F9:J9"/>
    <mergeCell ref="G10:I10"/>
    <mergeCell ref="G15:I15"/>
    <mergeCell ref="G25:I25"/>
    <mergeCell ref="F31:J31"/>
    <mergeCell ref="G32:I32"/>
    <mergeCell ref="P6:V6"/>
    <mergeCell ref="W6:X6"/>
    <mergeCell ref="A7:E7"/>
    <mergeCell ref="F7:M7"/>
    <mergeCell ref="N7:O7"/>
    <mergeCell ref="P7:P8"/>
    <mergeCell ref="Q7:Q8"/>
    <mergeCell ref="R7:R8"/>
    <mergeCell ref="W7:W8"/>
    <mergeCell ref="X7:X8"/>
    <mergeCell ref="A5:E5"/>
    <mergeCell ref="I5:O5"/>
    <mergeCell ref="A6:B6"/>
    <mergeCell ref="C6:E6"/>
    <mergeCell ref="F6:I6"/>
    <mergeCell ref="J6:O6"/>
    <mergeCell ref="A1:H3"/>
    <mergeCell ref="I1:K3"/>
    <mergeCell ref="P1:Q1"/>
    <mergeCell ref="R1:X3"/>
    <mergeCell ref="P2:Q2"/>
    <mergeCell ref="P3:Q3"/>
  </mergeCells>
  <dataValidations count="1">
    <dataValidation allowBlank="1" showInputMessage="1" showErrorMessage="1" sqref="B39:B44 B32:B34 B36:B37 B10:B30" xr:uid="{80D0DBB2-8723-4998-8469-DF4D3B2F1209}"/>
  </dataValidations>
  <pageMargins left="0" right="0" top="0.5" bottom="0.5" header="0.3" footer="0.3"/>
  <pageSetup paperSize="5" scale="45" orientation="landscape" r:id="rId1"/>
  <rowBreaks count="3" manualBreakCount="3">
    <brk id="18" max="23" man="1"/>
    <brk id="24" max="23" man="1"/>
    <brk id="35" max="23" man="1"/>
  </row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DFDB0-1033-4F14-89E3-442E49F39F3E}">
  <sheetPr codeName="Sheet13">
    <tabColor theme="3" tint="0.39997558519241921"/>
  </sheetPr>
  <dimension ref="A1:AA46"/>
  <sheetViews>
    <sheetView showGridLines="0" view="pageBreakPreview" zoomScale="50" zoomScaleNormal="50" zoomScaleSheetLayoutView="50" workbookViewId="0">
      <selection activeCell="A7" sqref="A7:E7"/>
    </sheetView>
  </sheetViews>
  <sheetFormatPr defaultColWidth="11.42578125" defaultRowHeight="13.5" x14ac:dyDescent="0.25"/>
  <cols>
    <col min="1" max="1" width="26.5703125" style="15" customWidth="1"/>
    <col min="2" max="2" width="6.7109375" style="12" hidden="1" customWidth="1"/>
    <col min="3" max="4" width="6.7109375" style="104" hidden="1" customWidth="1"/>
    <col min="5" max="5" width="8.42578125" style="104" hidden="1" customWidth="1"/>
    <col min="6" max="7" width="5.7109375" style="15" customWidth="1"/>
    <col min="8" max="8" width="64.7109375" style="15" customWidth="1"/>
    <col min="9" max="9" width="68.85546875" style="107" customWidth="1"/>
    <col min="10" max="10" width="22.85546875" style="12" customWidth="1"/>
    <col min="11" max="11" width="37.140625" style="12" customWidth="1"/>
    <col min="12" max="12" width="31.140625" style="107" customWidth="1"/>
    <col min="13" max="13" width="18" style="12" hidden="1" customWidth="1"/>
    <col min="14" max="14" width="20.42578125" style="107" hidden="1" customWidth="1"/>
    <col min="15" max="15" width="20.7109375" style="107" hidden="1" customWidth="1"/>
    <col min="16" max="16" width="35.5703125" style="10" hidden="1" customWidth="1"/>
    <col min="17" max="17" width="21.85546875" style="104" customWidth="1"/>
    <col min="18" max="18" width="19.7109375" style="109" customWidth="1"/>
    <col min="19" max="19" width="30.85546875" style="12" hidden="1" customWidth="1"/>
    <col min="20" max="20" width="26.7109375" style="12" hidden="1" customWidth="1"/>
    <col min="21" max="21" width="26" style="12" hidden="1" customWidth="1"/>
    <col min="22" max="22" width="12" style="12" hidden="1" customWidth="1"/>
    <col min="23" max="23" width="33.7109375" style="104" customWidth="1"/>
    <col min="24" max="24" width="26.85546875" style="110" customWidth="1"/>
    <col min="25" max="25" width="33" style="15" customWidth="1"/>
    <col min="26" max="26" width="11.42578125" style="15"/>
    <col min="27" max="27" width="18.42578125" style="15" bestFit="1" customWidth="1"/>
    <col min="28" max="16384" width="11.42578125" style="15"/>
  </cols>
  <sheetData>
    <row r="1" spans="1:27" ht="43.5" customHeight="1" x14ac:dyDescent="0.25">
      <c r="A1" s="1"/>
      <c r="B1" s="2"/>
      <c r="C1" s="2"/>
      <c r="D1" s="2"/>
      <c r="E1" s="2"/>
      <c r="F1" s="2"/>
      <c r="G1" s="2"/>
      <c r="H1" s="3"/>
      <c r="I1" s="4" t="s">
        <v>0</v>
      </c>
      <c r="J1" s="5"/>
      <c r="K1" s="6"/>
      <c r="L1" s="7" t="s">
        <v>1</v>
      </c>
      <c r="M1" s="8"/>
      <c r="N1" s="8"/>
      <c r="O1" s="9"/>
      <c r="Q1" s="11" t="s">
        <v>2</v>
      </c>
      <c r="R1" s="11"/>
      <c r="V1" s="11"/>
      <c r="W1" s="11"/>
      <c r="X1" s="11"/>
      <c r="Y1" s="13"/>
      <c r="Z1" s="14"/>
    </row>
    <row r="2" spans="1:27" ht="45.75" customHeight="1" x14ac:dyDescent="0.25">
      <c r="A2" s="16"/>
      <c r="B2" s="17"/>
      <c r="C2" s="17"/>
      <c r="D2" s="17"/>
      <c r="E2" s="17"/>
      <c r="F2" s="17"/>
      <c r="G2" s="17"/>
      <c r="H2" s="18"/>
      <c r="I2" s="19"/>
      <c r="J2" s="20"/>
      <c r="K2" s="21"/>
      <c r="L2" s="7" t="s">
        <v>3</v>
      </c>
      <c r="M2" s="22"/>
      <c r="N2" s="22"/>
      <c r="O2" s="23"/>
      <c r="Q2" s="11" t="s">
        <v>4</v>
      </c>
      <c r="R2" s="11"/>
      <c r="V2" s="11"/>
      <c r="W2" s="11"/>
      <c r="X2" s="11"/>
      <c r="Y2" s="24"/>
      <c r="Z2" s="14"/>
    </row>
    <row r="3" spans="1:27" ht="30" customHeight="1" x14ac:dyDescent="0.25">
      <c r="A3" s="25"/>
      <c r="B3" s="26"/>
      <c r="C3" s="26"/>
      <c r="D3" s="26"/>
      <c r="E3" s="26"/>
      <c r="F3" s="26"/>
      <c r="G3" s="26"/>
      <c r="H3" s="27"/>
      <c r="I3" s="28"/>
      <c r="J3" s="29"/>
      <c r="K3" s="30"/>
      <c r="L3" s="7" t="s">
        <v>5</v>
      </c>
      <c r="M3" s="31"/>
      <c r="N3" s="31"/>
      <c r="O3" s="32"/>
      <c r="Q3" s="11" t="s">
        <v>6</v>
      </c>
      <c r="R3" s="11"/>
      <c r="V3" s="11"/>
      <c r="W3" s="11"/>
      <c r="X3" s="11"/>
      <c r="Y3" s="24"/>
      <c r="Z3" s="14"/>
    </row>
    <row r="5" spans="1:27" s="45" customFormat="1" ht="28.5" customHeight="1" x14ac:dyDescent="0.25">
      <c r="A5" s="33" t="s">
        <v>7</v>
      </c>
      <c r="B5" s="34"/>
      <c r="C5" s="34"/>
      <c r="D5" s="34"/>
      <c r="E5" s="35"/>
      <c r="F5" s="36"/>
      <c r="G5" s="37"/>
      <c r="H5" s="37"/>
      <c r="I5" s="38"/>
      <c r="J5" s="38"/>
      <c r="K5" s="38"/>
      <c r="L5" s="38"/>
      <c r="M5" s="38"/>
      <c r="N5" s="38"/>
      <c r="O5" s="39"/>
      <c r="P5" s="40"/>
      <c r="Q5" s="41"/>
      <c r="R5" s="42"/>
      <c r="S5" s="42"/>
      <c r="T5" s="42"/>
      <c r="U5" s="42"/>
      <c r="V5" s="42"/>
      <c r="W5" s="43"/>
      <c r="X5" s="44"/>
    </row>
    <row r="6" spans="1:27" s="45" customFormat="1" ht="55.5" customHeight="1" x14ac:dyDescent="0.2">
      <c r="A6" s="137" t="s">
        <v>8</v>
      </c>
      <c r="B6" s="138"/>
      <c r="C6" s="139"/>
      <c r="D6" s="140"/>
      <c r="E6" s="141"/>
      <c r="F6" s="142" t="s">
        <v>9</v>
      </c>
      <c r="G6" s="143"/>
      <c r="H6" s="143"/>
      <c r="I6" s="144"/>
      <c r="J6" s="145" t="s">
        <v>823</v>
      </c>
      <c r="K6" s="146"/>
      <c r="L6" s="146"/>
      <c r="M6" s="146"/>
      <c r="N6" s="146"/>
      <c r="O6" s="147"/>
      <c r="P6" s="114" t="s">
        <v>11</v>
      </c>
      <c r="Q6" s="115"/>
      <c r="R6" s="115"/>
      <c r="S6" s="115"/>
      <c r="T6" s="115"/>
      <c r="U6" s="115"/>
      <c r="V6" s="116"/>
      <c r="W6" s="117" t="s">
        <v>12</v>
      </c>
      <c r="X6" s="116"/>
    </row>
    <row r="7" spans="1:27" s="46" customFormat="1" ht="25.5" customHeight="1" x14ac:dyDescent="0.35">
      <c r="A7" s="472">
        <v>46008</v>
      </c>
      <c r="B7" s="473"/>
      <c r="C7" s="473"/>
      <c r="D7" s="473"/>
      <c r="E7" s="473"/>
      <c r="F7" s="118" t="s">
        <v>13</v>
      </c>
      <c r="G7" s="119"/>
      <c r="H7" s="119"/>
      <c r="I7" s="119"/>
      <c r="J7" s="119"/>
      <c r="K7" s="119"/>
      <c r="L7" s="119"/>
      <c r="M7" s="120"/>
      <c r="N7" s="121" t="s">
        <v>14</v>
      </c>
      <c r="O7" s="122"/>
      <c r="P7" s="123" t="s">
        <v>15</v>
      </c>
      <c r="Q7" s="124" t="s">
        <v>16</v>
      </c>
      <c r="R7" s="124" t="s">
        <v>17</v>
      </c>
      <c r="S7" s="245" t="s">
        <v>18</v>
      </c>
      <c r="T7" s="245" t="s">
        <v>19</v>
      </c>
      <c r="U7" s="245" t="s">
        <v>20</v>
      </c>
      <c r="V7" s="245" t="s">
        <v>21</v>
      </c>
      <c r="W7" s="126" t="s">
        <v>22</v>
      </c>
      <c r="X7" s="127" t="s">
        <v>23</v>
      </c>
    </row>
    <row r="8" spans="1:27" s="47" customFormat="1" ht="185.25" customHeight="1" x14ac:dyDescent="0.35">
      <c r="A8" s="128" t="s">
        <v>24</v>
      </c>
      <c r="B8" s="128" t="s">
        <v>25</v>
      </c>
      <c r="C8" s="128" t="s">
        <v>26</v>
      </c>
      <c r="D8" s="128" t="s">
        <v>27</v>
      </c>
      <c r="E8" s="128" t="s">
        <v>28</v>
      </c>
      <c r="F8" s="128" t="s">
        <v>29</v>
      </c>
      <c r="G8" s="128" t="s">
        <v>30</v>
      </c>
      <c r="H8" s="128" t="s">
        <v>31</v>
      </c>
      <c r="I8" s="129" t="s">
        <v>32</v>
      </c>
      <c r="J8" s="129" t="s">
        <v>33</v>
      </c>
      <c r="K8" s="130" t="s">
        <v>34</v>
      </c>
      <c r="L8" s="129" t="s">
        <v>35</v>
      </c>
      <c r="M8" s="130" t="s">
        <v>36</v>
      </c>
      <c r="N8" s="131" t="s">
        <v>37</v>
      </c>
      <c r="O8" s="132" t="s">
        <v>38</v>
      </c>
      <c r="P8" s="126"/>
      <c r="Q8" s="133"/>
      <c r="R8" s="133"/>
      <c r="S8" s="134" t="s">
        <v>16</v>
      </c>
      <c r="T8" s="134" t="s">
        <v>16</v>
      </c>
      <c r="U8" s="134" t="s">
        <v>16</v>
      </c>
      <c r="V8" s="134" t="s">
        <v>16</v>
      </c>
      <c r="W8" s="135"/>
      <c r="X8" s="136"/>
    </row>
    <row r="9" spans="1:27" s="46" customFormat="1" ht="73.5" customHeight="1" x14ac:dyDescent="0.35">
      <c r="A9" s="48" t="s">
        <v>91</v>
      </c>
      <c r="B9" s="48">
        <v>1</v>
      </c>
      <c r="C9" s="49"/>
      <c r="D9" s="49"/>
      <c r="E9" s="49"/>
      <c r="F9" s="50" t="s">
        <v>824</v>
      </c>
      <c r="G9" s="51"/>
      <c r="H9" s="51"/>
      <c r="I9" s="51"/>
      <c r="J9" s="52"/>
      <c r="K9" s="53" t="s">
        <v>45</v>
      </c>
      <c r="L9" s="54"/>
      <c r="M9" s="49"/>
      <c r="N9" s="54"/>
      <c r="O9" s="54"/>
      <c r="P9" s="55" t="s">
        <v>42</v>
      </c>
      <c r="Q9" s="56">
        <v>1</v>
      </c>
      <c r="R9" s="57">
        <v>0.4</v>
      </c>
      <c r="S9" s="58">
        <v>0.25</v>
      </c>
      <c r="T9" s="58">
        <v>0.25</v>
      </c>
      <c r="U9" s="58">
        <v>0.25</v>
      </c>
      <c r="V9" s="58">
        <v>0.25</v>
      </c>
      <c r="W9" s="59" t="s">
        <v>43</v>
      </c>
      <c r="X9" s="60">
        <f>+X10</f>
        <v>0</v>
      </c>
    </row>
    <row r="10" spans="1:27" s="46" customFormat="1" ht="64.5" customHeight="1" x14ac:dyDescent="0.35">
      <c r="A10" s="61" t="s">
        <v>91</v>
      </c>
      <c r="B10" s="61"/>
      <c r="C10" s="62">
        <v>1</v>
      </c>
      <c r="D10" s="62">
        <v>1</v>
      </c>
      <c r="E10" s="62"/>
      <c r="F10" s="61"/>
      <c r="G10" s="63" t="s">
        <v>825</v>
      </c>
      <c r="H10" s="64"/>
      <c r="I10" s="64"/>
      <c r="J10" s="65"/>
      <c r="K10" s="66" t="s">
        <v>45</v>
      </c>
      <c r="L10" s="66"/>
      <c r="M10" s="66"/>
      <c r="N10" s="66"/>
      <c r="O10" s="66"/>
      <c r="P10" s="66" t="s">
        <v>42</v>
      </c>
      <c r="Q10" s="67">
        <v>1</v>
      </c>
      <c r="R10" s="68">
        <v>1</v>
      </c>
      <c r="S10" s="69"/>
      <c r="T10" s="69"/>
      <c r="U10" s="69"/>
      <c r="V10" s="69"/>
      <c r="W10" s="66" t="s">
        <v>43</v>
      </c>
      <c r="X10" s="70">
        <f>SUM(X11:X13)</f>
        <v>0</v>
      </c>
      <c r="AA10" s="71"/>
    </row>
    <row r="11" spans="1:27" s="84" customFormat="1" ht="95.25" customHeight="1" x14ac:dyDescent="0.35">
      <c r="A11" s="72" t="str">
        <f>+ CONCATENATE("ID", "-", B11, "-",C11, ".", D11, ".", E11)</f>
        <v>ID-DPE-1.1.1</v>
      </c>
      <c r="B11" s="72" t="s">
        <v>91</v>
      </c>
      <c r="C11" s="73">
        <v>1</v>
      </c>
      <c r="D11" s="73">
        <v>1</v>
      </c>
      <c r="E11" s="73">
        <v>1</v>
      </c>
      <c r="F11" s="74"/>
      <c r="G11" s="75"/>
      <c r="H11" s="396" t="s">
        <v>826</v>
      </c>
      <c r="I11" s="76" t="s">
        <v>827</v>
      </c>
      <c r="J11" s="73" t="s">
        <v>91</v>
      </c>
      <c r="K11" s="76" t="s">
        <v>45</v>
      </c>
      <c r="L11" s="76" t="s">
        <v>59</v>
      </c>
      <c r="M11" s="77" t="s">
        <v>50</v>
      </c>
      <c r="N11" s="78" t="s">
        <v>51</v>
      </c>
      <c r="O11" s="78" t="s">
        <v>52</v>
      </c>
      <c r="P11" s="79"/>
      <c r="Q11" s="80"/>
      <c r="R11" s="81">
        <v>0.35</v>
      </c>
      <c r="S11" s="80"/>
      <c r="T11" s="80"/>
      <c r="U11" s="80"/>
      <c r="V11" s="82"/>
      <c r="W11" s="76" t="s">
        <v>43</v>
      </c>
      <c r="X11" s="83">
        <v>0</v>
      </c>
    </row>
    <row r="12" spans="1:27" s="84" customFormat="1" ht="95.25" customHeight="1" x14ac:dyDescent="0.35">
      <c r="A12" s="72" t="str">
        <f>+ CONCATENATE("ID", "-", B12, "-",C12, ".", D12, ".", E12)</f>
        <v>ID-DPE-1.1.2</v>
      </c>
      <c r="B12" s="72" t="s">
        <v>91</v>
      </c>
      <c r="C12" s="73">
        <v>1</v>
      </c>
      <c r="D12" s="73">
        <v>1</v>
      </c>
      <c r="E12" s="73">
        <v>2</v>
      </c>
      <c r="F12" s="74"/>
      <c r="G12" s="75"/>
      <c r="H12" s="396" t="s">
        <v>828</v>
      </c>
      <c r="I12" s="76" t="s">
        <v>829</v>
      </c>
      <c r="J12" s="73" t="s">
        <v>91</v>
      </c>
      <c r="K12" s="76" t="s">
        <v>45</v>
      </c>
      <c r="L12" s="76" t="s">
        <v>228</v>
      </c>
      <c r="M12" s="77" t="s">
        <v>50</v>
      </c>
      <c r="N12" s="78" t="s">
        <v>51</v>
      </c>
      <c r="O12" s="78" t="s">
        <v>52</v>
      </c>
      <c r="P12" s="79"/>
      <c r="Q12" s="80"/>
      <c r="R12" s="81">
        <v>0.15</v>
      </c>
      <c r="S12" s="80"/>
      <c r="T12" s="80"/>
      <c r="U12" s="80"/>
      <c r="V12" s="82"/>
      <c r="W12" s="76" t="s">
        <v>43</v>
      </c>
      <c r="X12" s="83">
        <v>0</v>
      </c>
    </row>
    <row r="13" spans="1:27" s="84" customFormat="1" ht="88.5" customHeight="1" x14ac:dyDescent="0.35">
      <c r="A13" s="72" t="str">
        <f>+ CONCATENATE("ID", "-", B13, "-",C13, ".", D13, ".", E13)</f>
        <v>ID-DPE-1.1.3</v>
      </c>
      <c r="B13" s="72" t="s">
        <v>91</v>
      </c>
      <c r="C13" s="73">
        <v>1</v>
      </c>
      <c r="D13" s="73">
        <v>1</v>
      </c>
      <c r="E13" s="73">
        <v>3</v>
      </c>
      <c r="F13" s="74"/>
      <c r="G13" s="75"/>
      <c r="H13" s="396" t="s">
        <v>830</v>
      </c>
      <c r="I13" s="76" t="s">
        <v>831</v>
      </c>
      <c r="J13" s="73" t="s">
        <v>91</v>
      </c>
      <c r="K13" s="76" t="s">
        <v>45</v>
      </c>
      <c r="L13" s="76" t="s">
        <v>139</v>
      </c>
      <c r="M13" s="77" t="s">
        <v>50</v>
      </c>
      <c r="N13" s="78" t="s">
        <v>51</v>
      </c>
      <c r="O13" s="78" t="s">
        <v>52</v>
      </c>
      <c r="P13" s="79"/>
      <c r="Q13" s="80"/>
      <c r="R13" s="81">
        <v>0.5</v>
      </c>
      <c r="S13" s="80"/>
      <c r="T13" s="80"/>
      <c r="U13" s="80"/>
      <c r="V13" s="82"/>
      <c r="W13" s="76" t="s">
        <v>43</v>
      </c>
      <c r="X13" s="85">
        <v>0</v>
      </c>
    </row>
    <row r="14" spans="1:27" s="46" customFormat="1" ht="73.5" customHeight="1" x14ac:dyDescent="0.35">
      <c r="A14" s="86"/>
      <c r="B14" s="49"/>
      <c r="C14" s="49"/>
      <c r="D14" s="49"/>
      <c r="E14" s="49"/>
      <c r="F14" s="50" t="s">
        <v>832</v>
      </c>
      <c r="G14" s="51"/>
      <c r="H14" s="51"/>
      <c r="I14" s="51"/>
      <c r="J14" s="52"/>
      <c r="K14" s="54" t="s">
        <v>45</v>
      </c>
      <c r="L14" s="54"/>
      <c r="M14" s="49"/>
      <c r="N14" s="54"/>
      <c r="O14" s="54"/>
      <c r="P14" s="55" t="s">
        <v>42</v>
      </c>
      <c r="Q14" s="56">
        <v>1</v>
      </c>
      <c r="R14" s="57">
        <v>0.2</v>
      </c>
      <c r="S14" s="58">
        <v>0.25</v>
      </c>
      <c r="T14" s="58">
        <v>0.25</v>
      </c>
      <c r="U14" s="58">
        <v>0.25</v>
      </c>
      <c r="V14" s="58">
        <v>0.25</v>
      </c>
      <c r="W14" s="59" t="s">
        <v>43</v>
      </c>
      <c r="X14" s="60">
        <f>+X15+X18</f>
        <v>0</v>
      </c>
    </row>
    <row r="15" spans="1:27" s="46" customFormat="1" ht="64.5" customHeight="1" x14ac:dyDescent="0.35">
      <c r="A15" s="87"/>
      <c r="B15" s="87"/>
      <c r="C15" s="62">
        <v>2</v>
      </c>
      <c r="D15" s="62">
        <v>1</v>
      </c>
      <c r="E15" s="62"/>
      <c r="F15" s="61"/>
      <c r="G15" s="63" t="s">
        <v>833</v>
      </c>
      <c r="H15" s="64"/>
      <c r="I15" s="64"/>
      <c r="J15" s="65"/>
      <c r="K15" s="66" t="s">
        <v>45</v>
      </c>
      <c r="L15" s="66"/>
      <c r="M15" s="66"/>
      <c r="N15" s="66"/>
      <c r="O15" s="66"/>
      <c r="P15" s="66" t="s">
        <v>42</v>
      </c>
      <c r="Q15" s="67">
        <v>1</v>
      </c>
      <c r="R15" s="68">
        <v>0.5</v>
      </c>
      <c r="S15" s="69"/>
      <c r="T15" s="69"/>
      <c r="U15" s="69"/>
      <c r="V15" s="69"/>
      <c r="W15" s="66" t="s">
        <v>43</v>
      </c>
      <c r="X15" s="70">
        <f>SUM(X16:X17)</f>
        <v>0</v>
      </c>
      <c r="AA15" s="71"/>
    </row>
    <row r="16" spans="1:27" s="84" customFormat="1" ht="93.75" customHeight="1" x14ac:dyDescent="0.35">
      <c r="A16" s="72" t="str">
        <f>+ CONCATENATE("ID", "-", B16, "-",C16, ".", D16, ".", E16)</f>
        <v>ID-DPE-2.1.1</v>
      </c>
      <c r="B16" s="72" t="s">
        <v>91</v>
      </c>
      <c r="C16" s="73">
        <v>2</v>
      </c>
      <c r="D16" s="73">
        <v>1</v>
      </c>
      <c r="E16" s="73">
        <v>1</v>
      </c>
      <c r="F16" s="74"/>
      <c r="G16" s="75"/>
      <c r="H16" s="89" t="s">
        <v>834</v>
      </c>
      <c r="I16" s="77" t="s">
        <v>66</v>
      </c>
      <c r="J16" s="73" t="s">
        <v>91</v>
      </c>
      <c r="K16" s="76" t="s">
        <v>45</v>
      </c>
      <c r="L16" s="77" t="s">
        <v>67</v>
      </c>
      <c r="M16" s="77" t="s">
        <v>50</v>
      </c>
      <c r="N16" s="78" t="s">
        <v>51</v>
      </c>
      <c r="O16" s="78" t="s">
        <v>52</v>
      </c>
      <c r="P16" s="79"/>
      <c r="Q16" s="80"/>
      <c r="R16" s="263">
        <v>0.7</v>
      </c>
      <c r="S16" s="80"/>
      <c r="T16" s="80"/>
      <c r="U16" s="80"/>
      <c r="V16" s="82"/>
      <c r="W16" s="76" t="s">
        <v>43</v>
      </c>
      <c r="X16" s="83">
        <v>0</v>
      </c>
    </row>
    <row r="17" spans="1:27" s="84" customFormat="1" ht="90" customHeight="1" x14ac:dyDescent="0.35">
      <c r="A17" s="72" t="str">
        <f>+ CONCATENATE("ID", "-", B17, "-",C17, ".", D17, ".", E17)</f>
        <v>ID-DPE-2.1.2</v>
      </c>
      <c r="B17" s="72" t="s">
        <v>91</v>
      </c>
      <c r="C17" s="73">
        <v>2</v>
      </c>
      <c r="D17" s="73">
        <v>1</v>
      </c>
      <c r="E17" s="73">
        <v>2</v>
      </c>
      <c r="F17" s="74"/>
      <c r="G17" s="75"/>
      <c r="H17" s="89" t="s">
        <v>835</v>
      </c>
      <c r="I17" s="77" t="s">
        <v>212</v>
      </c>
      <c r="J17" s="73" t="s">
        <v>91</v>
      </c>
      <c r="K17" s="76" t="s">
        <v>45</v>
      </c>
      <c r="L17" s="77" t="s">
        <v>67</v>
      </c>
      <c r="M17" s="77" t="s">
        <v>50</v>
      </c>
      <c r="N17" s="78" t="s">
        <v>51</v>
      </c>
      <c r="O17" s="78" t="s">
        <v>52</v>
      </c>
      <c r="P17" s="79"/>
      <c r="Q17" s="80"/>
      <c r="R17" s="81">
        <v>0.3</v>
      </c>
      <c r="S17" s="80"/>
      <c r="T17" s="80"/>
      <c r="U17" s="80"/>
      <c r="V17" s="82"/>
      <c r="W17" s="76" t="s">
        <v>43</v>
      </c>
      <c r="X17" s="83">
        <v>0</v>
      </c>
    </row>
    <row r="18" spans="1:27" s="46" customFormat="1" ht="64.5" customHeight="1" x14ac:dyDescent="0.35">
      <c r="A18" s="87"/>
      <c r="B18" s="87"/>
      <c r="C18" s="62">
        <v>2</v>
      </c>
      <c r="D18" s="62">
        <v>2</v>
      </c>
      <c r="E18" s="62"/>
      <c r="F18" s="61"/>
      <c r="G18" s="63" t="s">
        <v>836</v>
      </c>
      <c r="H18" s="64"/>
      <c r="I18" s="64"/>
      <c r="J18" s="65"/>
      <c r="K18" s="66" t="s">
        <v>45</v>
      </c>
      <c r="L18" s="66"/>
      <c r="M18" s="66"/>
      <c r="N18" s="66"/>
      <c r="O18" s="66"/>
      <c r="P18" s="66" t="s">
        <v>42</v>
      </c>
      <c r="Q18" s="67">
        <v>1</v>
      </c>
      <c r="R18" s="68">
        <v>0.5</v>
      </c>
      <c r="S18" s="69"/>
      <c r="T18" s="69"/>
      <c r="U18" s="69"/>
      <c r="V18" s="69"/>
      <c r="W18" s="66" t="s">
        <v>63</v>
      </c>
      <c r="X18" s="70">
        <f>SUM(X19:X20)</f>
        <v>0</v>
      </c>
      <c r="AA18" s="71"/>
    </row>
    <row r="19" spans="1:27" s="84" customFormat="1" ht="84" customHeight="1" x14ac:dyDescent="0.35">
      <c r="A19" s="72" t="str">
        <f>+ CONCATENATE("ID", "-", B19, "-",C19, ".", D19, ".", E19)</f>
        <v>ID-DPE-2.2.1</v>
      </c>
      <c r="B19" s="72" t="s">
        <v>91</v>
      </c>
      <c r="C19" s="73">
        <v>2</v>
      </c>
      <c r="D19" s="73">
        <v>2</v>
      </c>
      <c r="E19" s="73">
        <v>1</v>
      </c>
      <c r="F19" s="74"/>
      <c r="G19" s="75"/>
      <c r="H19" s="89" t="s">
        <v>837</v>
      </c>
      <c r="I19" s="77" t="s">
        <v>215</v>
      </c>
      <c r="J19" s="265" t="s">
        <v>91</v>
      </c>
      <c r="K19" s="76" t="s">
        <v>45</v>
      </c>
      <c r="L19" s="77" t="s">
        <v>67</v>
      </c>
      <c r="M19" s="77" t="s">
        <v>50</v>
      </c>
      <c r="N19" s="78" t="s">
        <v>115</v>
      </c>
      <c r="O19" s="78" t="s">
        <v>115</v>
      </c>
      <c r="P19" s="79"/>
      <c r="Q19" s="80"/>
      <c r="R19" s="263">
        <v>0.6</v>
      </c>
      <c r="S19" s="80"/>
      <c r="T19" s="80"/>
      <c r="U19" s="80"/>
      <c r="V19" s="82"/>
      <c r="W19" s="76" t="s">
        <v>63</v>
      </c>
      <c r="X19" s="83">
        <v>0</v>
      </c>
    </row>
    <row r="20" spans="1:27" s="84" customFormat="1" ht="83.25" customHeight="1" x14ac:dyDescent="0.35">
      <c r="A20" s="72" t="str">
        <f>+ CONCATENATE("ID", "-", B20, "-",C20, ".", D20, ".", E20)</f>
        <v>ID-DPE-2.2.2</v>
      </c>
      <c r="B20" s="72" t="s">
        <v>91</v>
      </c>
      <c r="C20" s="73">
        <v>2</v>
      </c>
      <c r="D20" s="73">
        <v>2</v>
      </c>
      <c r="E20" s="73">
        <v>2</v>
      </c>
      <c r="F20" s="74"/>
      <c r="G20" s="75"/>
      <c r="H20" s="89" t="s">
        <v>838</v>
      </c>
      <c r="I20" s="77" t="s">
        <v>74</v>
      </c>
      <c r="J20" s="265" t="s">
        <v>91</v>
      </c>
      <c r="K20" s="76" t="s">
        <v>45</v>
      </c>
      <c r="L20" s="77" t="s">
        <v>67</v>
      </c>
      <c r="M20" s="77" t="s">
        <v>50</v>
      </c>
      <c r="N20" s="78" t="s">
        <v>115</v>
      </c>
      <c r="O20" s="78" t="s">
        <v>115</v>
      </c>
      <c r="P20" s="266"/>
      <c r="Q20" s="267"/>
      <c r="R20" s="81">
        <v>0.4</v>
      </c>
      <c r="S20" s="267"/>
      <c r="T20" s="267"/>
      <c r="U20" s="267"/>
      <c r="V20" s="268"/>
      <c r="W20" s="76" t="s">
        <v>63</v>
      </c>
      <c r="X20" s="83">
        <v>0</v>
      </c>
    </row>
    <row r="21" spans="1:27" s="46" customFormat="1" ht="73.5" customHeight="1" x14ac:dyDescent="0.35">
      <c r="A21" s="86"/>
      <c r="B21" s="49"/>
      <c r="C21" s="49"/>
      <c r="D21" s="49"/>
      <c r="E21" s="49"/>
      <c r="F21" s="50" t="s">
        <v>839</v>
      </c>
      <c r="G21" s="51"/>
      <c r="H21" s="51"/>
      <c r="I21" s="51"/>
      <c r="J21" s="52"/>
      <c r="K21" s="54" t="s">
        <v>45</v>
      </c>
      <c r="L21" s="54"/>
      <c r="M21" s="49"/>
      <c r="N21" s="54"/>
      <c r="O21" s="54"/>
      <c r="P21" s="55" t="s">
        <v>42</v>
      </c>
      <c r="Q21" s="56">
        <v>1</v>
      </c>
      <c r="R21" s="57">
        <v>0.3</v>
      </c>
      <c r="S21" s="58"/>
      <c r="T21" s="58"/>
      <c r="U21" s="58"/>
      <c r="V21" s="58"/>
      <c r="W21" s="59" t="s">
        <v>63</v>
      </c>
      <c r="X21" s="60">
        <f>X22</f>
        <v>0</v>
      </c>
    </row>
    <row r="22" spans="1:27" s="46" customFormat="1" ht="64.5" customHeight="1" x14ac:dyDescent="0.35">
      <c r="A22" s="87"/>
      <c r="B22" s="87"/>
      <c r="C22" s="62">
        <v>3</v>
      </c>
      <c r="D22" s="62">
        <v>1</v>
      </c>
      <c r="E22" s="62"/>
      <c r="F22" s="61"/>
      <c r="G22" s="63" t="s">
        <v>840</v>
      </c>
      <c r="H22" s="64"/>
      <c r="I22" s="64"/>
      <c r="J22" s="65"/>
      <c r="K22" s="66" t="s">
        <v>45</v>
      </c>
      <c r="L22" s="66"/>
      <c r="M22" s="66"/>
      <c r="N22" s="66"/>
      <c r="O22" s="66"/>
      <c r="P22" s="66" t="s">
        <v>42</v>
      </c>
      <c r="Q22" s="67">
        <v>1</v>
      </c>
      <c r="R22" s="68">
        <v>1</v>
      </c>
      <c r="S22" s="69"/>
      <c r="T22" s="69"/>
      <c r="U22" s="69"/>
      <c r="V22" s="69"/>
      <c r="W22" s="66" t="s">
        <v>63</v>
      </c>
      <c r="X22" s="70">
        <f>SUM(X23:X25)</f>
        <v>0</v>
      </c>
      <c r="AA22" s="71"/>
    </row>
    <row r="23" spans="1:27" s="84" customFormat="1" ht="83.25" customHeight="1" x14ac:dyDescent="0.35">
      <c r="A23" s="72" t="str">
        <f t="shared" ref="A23:A25" si="0">+ CONCATENATE("ID", "-", B23, "-",C23, ".", D23, ".", E23)</f>
        <v>ID-DPE-3.1.1</v>
      </c>
      <c r="B23" s="72" t="s">
        <v>91</v>
      </c>
      <c r="C23" s="73">
        <v>3</v>
      </c>
      <c r="D23" s="73">
        <v>1</v>
      </c>
      <c r="E23" s="73">
        <v>1</v>
      </c>
      <c r="F23" s="74"/>
      <c r="G23" s="75"/>
      <c r="H23" s="89" t="s">
        <v>841</v>
      </c>
      <c r="I23" s="78" t="s">
        <v>842</v>
      </c>
      <c r="J23" s="265" t="s">
        <v>91</v>
      </c>
      <c r="K23" s="76" t="s">
        <v>45</v>
      </c>
      <c r="L23" s="77" t="s">
        <v>67</v>
      </c>
      <c r="M23" s="77" t="s">
        <v>50</v>
      </c>
      <c r="N23" s="78" t="s">
        <v>115</v>
      </c>
      <c r="O23" s="78" t="s">
        <v>52</v>
      </c>
      <c r="P23" s="79"/>
      <c r="Q23" s="80"/>
      <c r="R23" s="81">
        <v>0.5</v>
      </c>
      <c r="S23" s="80"/>
      <c r="T23" s="80"/>
      <c r="U23" s="80"/>
      <c r="V23" s="82"/>
      <c r="W23" s="76" t="s">
        <v>63</v>
      </c>
      <c r="X23" s="91" t="s">
        <v>69</v>
      </c>
    </row>
    <row r="24" spans="1:27" s="84" customFormat="1" ht="83.25" customHeight="1" x14ac:dyDescent="0.35">
      <c r="A24" s="72" t="str">
        <f t="shared" si="0"/>
        <v>ID-DPE-3.1.2</v>
      </c>
      <c r="B24" s="72" t="s">
        <v>91</v>
      </c>
      <c r="C24" s="73">
        <v>3</v>
      </c>
      <c r="D24" s="73">
        <v>1</v>
      </c>
      <c r="E24" s="73">
        <v>2</v>
      </c>
      <c r="F24" s="74"/>
      <c r="G24" s="75"/>
      <c r="H24" s="92" t="s">
        <v>843</v>
      </c>
      <c r="I24" s="279" t="s">
        <v>844</v>
      </c>
      <c r="J24" s="265" t="s">
        <v>91</v>
      </c>
      <c r="K24" s="76" t="s">
        <v>45</v>
      </c>
      <c r="L24" s="77" t="s">
        <v>67</v>
      </c>
      <c r="M24" s="77" t="s">
        <v>50</v>
      </c>
      <c r="N24" s="78" t="s">
        <v>51</v>
      </c>
      <c r="O24" s="78" t="s">
        <v>52</v>
      </c>
      <c r="P24" s="79"/>
      <c r="Q24" s="80"/>
      <c r="R24" s="81">
        <v>0.25</v>
      </c>
      <c r="S24" s="80"/>
      <c r="T24" s="80"/>
      <c r="U24" s="80"/>
      <c r="V24" s="82"/>
      <c r="W24" s="76" t="s">
        <v>63</v>
      </c>
      <c r="X24" s="91" t="s">
        <v>69</v>
      </c>
    </row>
    <row r="25" spans="1:27" s="84" customFormat="1" ht="77.25" customHeight="1" x14ac:dyDescent="0.35">
      <c r="A25" s="72" t="str">
        <f t="shared" si="0"/>
        <v>ID-DPE-3.1.3</v>
      </c>
      <c r="B25" s="72" t="s">
        <v>91</v>
      </c>
      <c r="C25" s="73">
        <v>3</v>
      </c>
      <c r="D25" s="73">
        <v>1</v>
      </c>
      <c r="E25" s="73">
        <v>3</v>
      </c>
      <c r="F25" s="74"/>
      <c r="G25" s="75"/>
      <c r="H25" s="89" t="s">
        <v>845</v>
      </c>
      <c r="I25" s="279" t="s">
        <v>846</v>
      </c>
      <c r="J25" s="265" t="s">
        <v>91</v>
      </c>
      <c r="K25" s="76" t="s">
        <v>45</v>
      </c>
      <c r="L25" s="77" t="s">
        <v>67</v>
      </c>
      <c r="M25" s="77" t="s">
        <v>50</v>
      </c>
      <c r="N25" s="78" t="s">
        <v>115</v>
      </c>
      <c r="O25" s="78" t="s">
        <v>52</v>
      </c>
      <c r="P25" s="79"/>
      <c r="Q25" s="80"/>
      <c r="R25" s="263">
        <v>0.25</v>
      </c>
      <c r="S25" s="80"/>
      <c r="T25" s="80"/>
      <c r="U25" s="80"/>
      <c r="V25" s="82"/>
      <c r="W25" s="77" t="s">
        <v>63</v>
      </c>
      <c r="X25" s="91" t="s">
        <v>69</v>
      </c>
    </row>
    <row r="26" spans="1:27" s="46" customFormat="1" ht="73.5" customHeight="1" x14ac:dyDescent="0.35">
      <c r="A26" s="86"/>
      <c r="B26" s="49"/>
      <c r="C26" s="49"/>
      <c r="D26" s="49"/>
      <c r="E26" s="49"/>
      <c r="F26" s="50" t="s">
        <v>847</v>
      </c>
      <c r="G26" s="51"/>
      <c r="H26" s="51"/>
      <c r="I26" s="51"/>
      <c r="J26" s="52"/>
      <c r="K26" s="54" t="s">
        <v>45</v>
      </c>
      <c r="L26" s="54"/>
      <c r="M26" s="49"/>
      <c r="N26" s="54"/>
      <c r="O26" s="54"/>
      <c r="P26" s="55" t="s">
        <v>42</v>
      </c>
      <c r="Q26" s="56">
        <v>1</v>
      </c>
      <c r="R26" s="58">
        <v>0.05</v>
      </c>
      <c r="S26" s="58"/>
      <c r="T26" s="58"/>
      <c r="U26" s="58"/>
      <c r="V26" s="58"/>
      <c r="W26" s="59" t="s">
        <v>63</v>
      </c>
      <c r="X26" s="60">
        <f>X27</f>
        <v>0</v>
      </c>
    </row>
    <row r="27" spans="1:27" s="46" customFormat="1" ht="64.5" customHeight="1" x14ac:dyDescent="0.35">
      <c r="A27" s="87"/>
      <c r="B27" s="87"/>
      <c r="C27" s="62">
        <v>4</v>
      </c>
      <c r="D27" s="62">
        <v>1</v>
      </c>
      <c r="E27" s="62"/>
      <c r="F27" s="61"/>
      <c r="G27" s="63" t="s">
        <v>848</v>
      </c>
      <c r="H27" s="64"/>
      <c r="I27" s="64"/>
      <c r="J27" s="65"/>
      <c r="K27" s="66" t="s">
        <v>45</v>
      </c>
      <c r="L27" s="66"/>
      <c r="M27" s="66"/>
      <c r="N27" s="66"/>
      <c r="O27" s="66"/>
      <c r="P27" s="66" t="s">
        <v>42</v>
      </c>
      <c r="Q27" s="67">
        <v>1</v>
      </c>
      <c r="R27" s="88">
        <v>1</v>
      </c>
      <c r="S27" s="69"/>
      <c r="T27" s="69"/>
      <c r="U27" s="69"/>
      <c r="V27" s="69"/>
      <c r="W27" s="66" t="s">
        <v>63</v>
      </c>
      <c r="X27" s="70">
        <f>SUM(X28:X30)</f>
        <v>0</v>
      </c>
      <c r="AA27" s="71"/>
    </row>
    <row r="28" spans="1:27" s="84" customFormat="1" ht="95.25" customHeight="1" x14ac:dyDescent="0.35">
      <c r="A28" s="72" t="str">
        <f>+ CONCATENATE("ID", "-", B28, "-",C28, ".", D28, ".", E28)</f>
        <v>ID-DPE-4.1.1</v>
      </c>
      <c r="B28" s="72" t="s">
        <v>91</v>
      </c>
      <c r="C28" s="73">
        <v>4</v>
      </c>
      <c r="D28" s="73">
        <v>1</v>
      </c>
      <c r="E28" s="73">
        <v>1</v>
      </c>
      <c r="F28" s="74"/>
      <c r="G28" s="75"/>
      <c r="H28" s="354" t="s">
        <v>849</v>
      </c>
      <c r="I28" s="76" t="s">
        <v>850</v>
      </c>
      <c r="J28" s="73" t="s">
        <v>91</v>
      </c>
      <c r="K28" s="76" t="s">
        <v>45</v>
      </c>
      <c r="L28" s="76" t="s">
        <v>59</v>
      </c>
      <c r="M28" s="77" t="s">
        <v>50</v>
      </c>
      <c r="N28" s="78" t="s">
        <v>51</v>
      </c>
      <c r="O28" s="78" t="s">
        <v>52</v>
      </c>
      <c r="P28" s="79"/>
      <c r="Q28" s="80"/>
      <c r="R28" s="81">
        <v>0.4</v>
      </c>
      <c r="S28" s="80"/>
      <c r="T28" s="80"/>
      <c r="U28" s="80"/>
      <c r="V28" s="82"/>
      <c r="W28" s="76" t="s">
        <v>63</v>
      </c>
      <c r="X28" s="91" t="s">
        <v>69</v>
      </c>
    </row>
    <row r="29" spans="1:27" s="84" customFormat="1" ht="59.25" customHeight="1" x14ac:dyDescent="0.35">
      <c r="A29" s="72" t="str">
        <f>+ CONCATENATE("ID", "-", B29, "-",C29, ".", D29, ".", E29)</f>
        <v>ID-DPE-4.1.2</v>
      </c>
      <c r="B29" s="72" t="s">
        <v>91</v>
      </c>
      <c r="C29" s="73">
        <v>4</v>
      </c>
      <c r="D29" s="73">
        <v>1</v>
      </c>
      <c r="E29" s="73">
        <v>2</v>
      </c>
      <c r="F29" s="74"/>
      <c r="G29" s="75"/>
      <c r="H29" s="354" t="s">
        <v>851</v>
      </c>
      <c r="I29" s="76" t="s">
        <v>852</v>
      </c>
      <c r="J29" s="73" t="s">
        <v>91</v>
      </c>
      <c r="K29" s="76" t="s">
        <v>45</v>
      </c>
      <c r="L29" s="76" t="s">
        <v>59</v>
      </c>
      <c r="M29" s="77" t="s">
        <v>50</v>
      </c>
      <c r="N29" s="78" t="s">
        <v>51</v>
      </c>
      <c r="O29" s="78" t="s">
        <v>52</v>
      </c>
      <c r="P29" s="79"/>
      <c r="Q29" s="80"/>
      <c r="R29" s="81">
        <v>0.35</v>
      </c>
      <c r="S29" s="80"/>
      <c r="T29" s="80"/>
      <c r="U29" s="80"/>
      <c r="V29" s="82"/>
      <c r="W29" s="76" t="s">
        <v>63</v>
      </c>
      <c r="X29" s="91" t="s">
        <v>69</v>
      </c>
    </row>
    <row r="30" spans="1:27" s="84" customFormat="1" ht="59.25" customHeight="1" x14ac:dyDescent="0.35">
      <c r="A30" s="72" t="str">
        <f>+ CONCATENATE("ID", "-", B30, "-",C30, ".", D30, ".", E30)</f>
        <v>ID-DPE-4.1.3</v>
      </c>
      <c r="B30" s="72" t="s">
        <v>91</v>
      </c>
      <c r="C30" s="73">
        <v>4</v>
      </c>
      <c r="D30" s="73">
        <v>1</v>
      </c>
      <c r="E30" s="73">
        <v>3</v>
      </c>
      <c r="F30" s="74"/>
      <c r="G30" s="75"/>
      <c r="H30" s="354" t="s">
        <v>853</v>
      </c>
      <c r="I30" s="76" t="s">
        <v>854</v>
      </c>
      <c r="J30" s="73" t="s">
        <v>91</v>
      </c>
      <c r="K30" s="76" t="s">
        <v>45</v>
      </c>
      <c r="L30" s="76" t="s">
        <v>59</v>
      </c>
      <c r="M30" s="77" t="s">
        <v>50</v>
      </c>
      <c r="N30" s="78" t="s">
        <v>51</v>
      </c>
      <c r="O30" s="78" t="s">
        <v>52</v>
      </c>
      <c r="P30" s="79"/>
      <c r="Q30" s="80"/>
      <c r="R30" s="81">
        <v>0.25</v>
      </c>
      <c r="S30" s="80"/>
      <c r="T30" s="80"/>
      <c r="U30" s="80"/>
      <c r="V30" s="82"/>
      <c r="W30" s="76" t="s">
        <v>63</v>
      </c>
      <c r="X30" s="91" t="s">
        <v>69</v>
      </c>
    </row>
    <row r="31" spans="1:27" s="46" customFormat="1" ht="73.5" customHeight="1" x14ac:dyDescent="0.35">
      <c r="A31" s="86"/>
      <c r="B31" s="49"/>
      <c r="C31" s="49"/>
      <c r="D31" s="49"/>
      <c r="E31" s="49"/>
      <c r="F31" s="50" t="s">
        <v>809</v>
      </c>
      <c r="G31" s="51"/>
      <c r="H31" s="51"/>
      <c r="I31" s="51"/>
      <c r="J31" s="52"/>
      <c r="K31" s="54" t="s">
        <v>45</v>
      </c>
      <c r="L31" s="54"/>
      <c r="M31" s="49"/>
      <c r="N31" s="54"/>
      <c r="O31" s="54"/>
      <c r="P31" s="55" t="s">
        <v>42</v>
      </c>
      <c r="Q31" s="56">
        <v>1</v>
      </c>
      <c r="R31" s="58">
        <v>0.05</v>
      </c>
      <c r="S31" s="58"/>
      <c r="T31" s="58"/>
      <c r="U31" s="58"/>
      <c r="V31" s="58"/>
      <c r="W31" s="59" t="s">
        <v>63</v>
      </c>
      <c r="X31" s="60">
        <f>X32</f>
        <v>0</v>
      </c>
    </row>
    <row r="32" spans="1:27" s="46" customFormat="1" ht="64.5" customHeight="1" x14ac:dyDescent="0.35">
      <c r="A32" s="87"/>
      <c r="B32" s="87"/>
      <c r="C32" s="62">
        <v>5</v>
      </c>
      <c r="D32" s="62">
        <v>1</v>
      </c>
      <c r="E32" s="62"/>
      <c r="F32" s="61"/>
      <c r="G32" s="63" t="s">
        <v>810</v>
      </c>
      <c r="H32" s="64"/>
      <c r="I32" s="64"/>
      <c r="J32" s="65"/>
      <c r="K32" s="66" t="s">
        <v>45</v>
      </c>
      <c r="L32" s="66"/>
      <c r="M32" s="66"/>
      <c r="N32" s="66"/>
      <c r="O32" s="66"/>
      <c r="P32" s="66" t="s">
        <v>42</v>
      </c>
      <c r="Q32" s="67">
        <v>1</v>
      </c>
      <c r="R32" s="88">
        <v>1</v>
      </c>
      <c r="S32" s="69"/>
      <c r="T32" s="69"/>
      <c r="U32" s="69"/>
      <c r="V32" s="69"/>
      <c r="W32" s="66" t="s">
        <v>63</v>
      </c>
      <c r="X32" s="70">
        <f>SUM(X33:X34)</f>
        <v>0</v>
      </c>
      <c r="AA32" s="71"/>
    </row>
    <row r="33" spans="1:24" s="84" customFormat="1" ht="90.75" customHeight="1" x14ac:dyDescent="0.35">
      <c r="A33" s="72" t="str">
        <f>+ CONCATENATE("ID", "-", B33, "-",C33, ".", D33, ".", E33)</f>
        <v>ID-DPE-5.1.1</v>
      </c>
      <c r="B33" s="72" t="s">
        <v>91</v>
      </c>
      <c r="C33" s="73">
        <v>5</v>
      </c>
      <c r="D33" s="73">
        <v>1</v>
      </c>
      <c r="E33" s="73">
        <v>1</v>
      </c>
      <c r="F33" s="74"/>
      <c r="G33" s="75"/>
      <c r="H33" s="428" t="s">
        <v>855</v>
      </c>
      <c r="I33" s="291" t="s">
        <v>856</v>
      </c>
      <c r="J33" s="73" t="s">
        <v>91</v>
      </c>
      <c r="K33" s="76" t="s">
        <v>45</v>
      </c>
      <c r="L33" s="76" t="s">
        <v>59</v>
      </c>
      <c r="M33" s="77" t="s">
        <v>50</v>
      </c>
      <c r="N33" s="78" t="s">
        <v>51</v>
      </c>
      <c r="O33" s="78" t="s">
        <v>52</v>
      </c>
      <c r="P33" s="79"/>
      <c r="Q33" s="80"/>
      <c r="R33" s="81">
        <v>0.35</v>
      </c>
      <c r="S33" s="80"/>
      <c r="T33" s="80"/>
      <c r="U33" s="80"/>
      <c r="V33" s="82"/>
      <c r="W33" s="76" t="s">
        <v>63</v>
      </c>
      <c r="X33" s="91" t="s">
        <v>69</v>
      </c>
    </row>
    <row r="34" spans="1:24" s="84" customFormat="1" ht="59.25" customHeight="1" x14ac:dyDescent="0.35">
      <c r="A34" s="72" t="str">
        <f>+ CONCATENATE("ID", "-", B34, "-",C34, ".", D34, ".", E34)</f>
        <v>ID-DPE-5.1.2</v>
      </c>
      <c r="B34" s="72" t="s">
        <v>91</v>
      </c>
      <c r="C34" s="73">
        <v>5</v>
      </c>
      <c r="D34" s="73">
        <v>1</v>
      </c>
      <c r="E34" s="73">
        <v>2</v>
      </c>
      <c r="F34" s="74"/>
      <c r="G34" s="75"/>
      <c r="H34" s="354" t="s">
        <v>857</v>
      </c>
      <c r="I34" s="291" t="s">
        <v>858</v>
      </c>
      <c r="J34" s="73" t="s">
        <v>91</v>
      </c>
      <c r="K34" s="76" t="s">
        <v>45</v>
      </c>
      <c r="L34" s="76" t="s">
        <v>59</v>
      </c>
      <c r="M34" s="77" t="s">
        <v>50</v>
      </c>
      <c r="N34" s="78" t="s">
        <v>51</v>
      </c>
      <c r="O34" s="78" t="s">
        <v>52</v>
      </c>
      <c r="P34" s="79"/>
      <c r="Q34" s="80"/>
      <c r="R34" s="81">
        <v>0.25</v>
      </c>
      <c r="S34" s="80"/>
      <c r="T34" s="80"/>
      <c r="U34" s="80"/>
      <c r="V34" s="82"/>
      <c r="W34" s="76" t="s">
        <v>63</v>
      </c>
      <c r="X34" s="91" t="s">
        <v>69</v>
      </c>
    </row>
    <row r="35" spans="1:24" s="47" customFormat="1" ht="33" customHeight="1" x14ac:dyDescent="0.35">
      <c r="I35" s="93"/>
      <c r="K35" s="94"/>
      <c r="L35" s="95"/>
      <c r="N35" s="95"/>
      <c r="O35" s="95"/>
      <c r="P35" s="93"/>
      <c r="R35" s="96"/>
      <c r="W35" s="94" t="s">
        <v>217</v>
      </c>
      <c r="X35" s="281">
        <f>+X26+X21+X14+X9+X31</f>
        <v>0</v>
      </c>
    </row>
    <row r="36" spans="1:24" s="47" customFormat="1" ht="21" x14ac:dyDescent="0.35">
      <c r="I36" s="93"/>
      <c r="K36" s="94"/>
      <c r="L36" s="95"/>
      <c r="N36" s="95"/>
      <c r="O36" s="95"/>
      <c r="P36" s="93"/>
      <c r="R36" s="96"/>
      <c r="W36" s="94"/>
    </row>
    <row r="37" spans="1:24" s="47" customFormat="1" ht="21" x14ac:dyDescent="0.35">
      <c r="I37" s="93"/>
      <c r="K37" s="94"/>
      <c r="L37" s="95"/>
      <c r="N37" s="95"/>
      <c r="O37" s="95"/>
      <c r="P37" s="93"/>
      <c r="R37" s="96"/>
      <c r="W37" s="94"/>
    </row>
    <row r="38" spans="1:24" s="47" customFormat="1" ht="21" x14ac:dyDescent="0.35">
      <c r="I38" s="93"/>
      <c r="K38" s="94"/>
      <c r="L38" s="95"/>
      <c r="N38" s="95"/>
      <c r="O38" s="95"/>
      <c r="P38" s="93"/>
      <c r="R38" s="96"/>
      <c r="W38" s="94"/>
    </row>
    <row r="39" spans="1:24" s="47" customFormat="1" ht="21" x14ac:dyDescent="0.35">
      <c r="I39" s="93"/>
      <c r="K39" s="94"/>
      <c r="L39" s="95"/>
      <c r="N39" s="95"/>
      <c r="O39" s="95"/>
      <c r="P39" s="93"/>
      <c r="R39" s="96"/>
      <c r="W39" s="94"/>
    </row>
    <row r="40" spans="1:24" s="47" customFormat="1" ht="21" x14ac:dyDescent="0.35">
      <c r="I40" s="93"/>
      <c r="K40" s="94"/>
      <c r="L40" s="95"/>
      <c r="N40" s="95"/>
      <c r="O40" s="95"/>
      <c r="P40" s="93"/>
      <c r="R40" s="96"/>
      <c r="W40" s="94"/>
    </row>
    <row r="41" spans="1:24" s="47" customFormat="1" ht="21" x14ac:dyDescent="0.35">
      <c r="I41" s="93"/>
      <c r="K41" s="94"/>
      <c r="P41" s="93"/>
      <c r="R41" s="96"/>
      <c r="W41" s="94"/>
    </row>
    <row r="42" spans="1:24" s="47" customFormat="1" ht="27" thickBot="1" x14ac:dyDescent="0.45">
      <c r="A42" s="270" t="s">
        <v>75</v>
      </c>
      <c r="B42" s="270"/>
      <c r="C42" s="270"/>
      <c r="D42" s="270"/>
      <c r="E42" s="270"/>
      <c r="F42" s="270"/>
      <c r="G42" s="270"/>
      <c r="H42" s="98"/>
      <c r="I42" s="98"/>
      <c r="L42" s="151" t="s">
        <v>76</v>
      </c>
      <c r="M42" s="99"/>
      <c r="N42" s="99"/>
      <c r="O42" s="99"/>
      <c r="P42" s="100"/>
      <c r="Q42" s="99"/>
      <c r="R42" s="99"/>
      <c r="S42" s="99"/>
      <c r="T42" s="99"/>
      <c r="U42" s="99"/>
      <c r="V42" s="99"/>
      <c r="W42" s="99"/>
      <c r="X42" s="99"/>
    </row>
    <row r="43" spans="1:24" s="47" customFormat="1" ht="30" customHeight="1" x14ac:dyDescent="0.35">
      <c r="F43" s="94"/>
      <c r="G43" s="94"/>
      <c r="H43" s="101" t="s">
        <v>859</v>
      </c>
      <c r="I43" s="101"/>
      <c r="J43" s="236"/>
      <c r="K43" s="236"/>
      <c r="M43" s="103" t="s">
        <v>78</v>
      </c>
      <c r="N43" s="103"/>
      <c r="O43" s="103"/>
      <c r="P43" s="103"/>
      <c r="Q43" s="103"/>
      <c r="R43" s="103"/>
      <c r="S43" s="103"/>
      <c r="T43" s="103"/>
      <c r="U43" s="103"/>
      <c r="V43" s="103"/>
      <c r="W43" s="103"/>
      <c r="X43" s="103"/>
    </row>
    <row r="44" spans="1:24" ht="50.25" customHeight="1" x14ac:dyDescent="0.25">
      <c r="H44" s="105" t="s">
        <v>860</v>
      </c>
      <c r="I44" s="105"/>
      <c r="J44" s="154"/>
      <c r="K44" s="154"/>
      <c r="M44" s="105" t="s">
        <v>192</v>
      </c>
      <c r="N44" s="105"/>
      <c r="O44" s="105"/>
      <c r="P44" s="105"/>
      <c r="Q44" s="105"/>
      <c r="R44" s="105"/>
      <c r="S44" s="105"/>
      <c r="T44" s="105"/>
      <c r="U44" s="105"/>
      <c r="V44" s="105"/>
      <c r="W44" s="105"/>
      <c r="X44" s="105"/>
    </row>
    <row r="45" spans="1:24" ht="63" customHeight="1" x14ac:dyDescent="0.25"/>
    <row r="46" spans="1:24" ht="21" x14ac:dyDescent="0.25">
      <c r="I46" s="12"/>
      <c r="J46" s="111"/>
      <c r="K46" s="112"/>
      <c r="N46" s="112"/>
      <c r="O46" s="113"/>
    </row>
  </sheetData>
  <sheetProtection selectLockedCells="1"/>
  <autoFilter ref="A8:O35" xr:uid="{00000000-0009-0000-0000-000000000000}"/>
  <dataConsolidate/>
  <mergeCells count="39">
    <mergeCell ref="H43:I43"/>
    <mergeCell ref="M43:X43"/>
    <mergeCell ref="H44:I44"/>
    <mergeCell ref="M44:X44"/>
    <mergeCell ref="G22:I22"/>
    <mergeCell ref="F26:J26"/>
    <mergeCell ref="G27:I27"/>
    <mergeCell ref="F31:J31"/>
    <mergeCell ref="G32:I32"/>
    <mergeCell ref="A42:G42"/>
    <mergeCell ref="H42:I42"/>
    <mergeCell ref="F9:J9"/>
    <mergeCell ref="G10:I10"/>
    <mergeCell ref="F14:J14"/>
    <mergeCell ref="G15:I15"/>
    <mergeCell ref="G18:I18"/>
    <mergeCell ref="F21:J21"/>
    <mergeCell ref="P6:V6"/>
    <mergeCell ref="W6:X6"/>
    <mergeCell ref="A7:E7"/>
    <mergeCell ref="F7:M7"/>
    <mergeCell ref="N7:O7"/>
    <mergeCell ref="P7:P8"/>
    <mergeCell ref="Q7:Q8"/>
    <mergeCell ref="R7:R8"/>
    <mergeCell ref="W7:W8"/>
    <mergeCell ref="X7:X8"/>
    <mergeCell ref="A5:E5"/>
    <mergeCell ref="I5:O5"/>
    <mergeCell ref="A6:B6"/>
    <mergeCell ref="C6:E6"/>
    <mergeCell ref="F6:I6"/>
    <mergeCell ref="J6:O6"/>
    <mergeCell ref="A1:H3"/>
    <mergeCell ref="I1:K3"/>
    <mergeCell ref="Q1:R1"/>
    <mergeCell ref="V1:X3"/>
    <mergeCell ref="Q2:R2"/>
    <mergeCell ref="Q3:R3"/>
  </mergeCells>
  <dataValidations count="1">
    <dataValidation allowBlank="1" showInputMessage="1" showErrorMessage="1" sqref="B10:B13 B22:B25 B15:B20 B27:B30 B32:B34" xr:uid="{D6F49C97-067B-4243-93FF-2295497E229F}"/>
  </dataValidations>
  <printOptions horizontalCentered="1"/>
  <pageMargins left="0.25" right="0.25" top="0.5" bottom="0.5" header="0.3" footer="0.3"/>
  <pageSetup paperSize="5" scale="45" orientation="landscape"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D91A9-6D34-4E8D-872F-8C09264C4D6A}">
  <sheetPr codeName="Sheet14">
    <tabColor theme="3" tint="0.39997558519241921"/>
  </sheetPr>
  <dimension ref="A1:AA86"/>
  <sheetViews>
    <sheetView showGridLines="0" view="pageBreakPreview" zoomScale="50" zoomScaleNormal="50" zoomScaleSheetLayoutView="50" workbookViewId="0">
      <selection activeCell="A8" sqref="A8"/>
    </sheetView>
  </sheetViews>
  <sheetFormatPr defaultColWidth="11.42578125" defaultRowHeight="13.5" x14ac:dyDescent="0.25"/>
  <cols>
    <col min="1" max="1" width="26.85546875" style="15" customWidth="1"/>
    <col min="2" max="2" width="6.7109375" style="12" hidden="1" customWidth="1"/>
    <col min="3" max="4" width="6.7109375" style="104" hidden="1" customWidth="1"/>
    <col min="5" max="5" width="8.42578125" style="104" hidden="1" customWidth="1"/>
    <col min="6" max="7" width="5.7109375" style="15" customWidth="1"/>
    <col min="8" max="8" width="81.5703125" style="15" customWidth="1"/>
    <col min="9" max="9" width="90" style="107" customWidth="1"/>
    <col min="10" max="10" width="22.85546875" style="12" customWidth="1"/>
    <col min="11" max="11" width="26.28515625" style="12" customWidth="1"/>
    <col min="12" max="12" width="40.28515625" style="107" customWidth="1"/>
    <col min="13" max="13" width="18" style="12" hidden="1" customWidth="1"/>
    <col min="14" max="14" width="20.42578125" style="107" hidden="1" customWidth="1"/>
    <col min="15" max="15" width="20.7109375" style="107" hidden="1" customWidth="1"/>
    <col min="16" max="16" width="35" style="10" hidden="1" customWidth="1"/>
    <col min="17" max="17" width="17.28515625" style="104" customWidth="1"/>
    <col min="18" max="18" width="27.140625" style="109" customWidth="1"/>
    <col min="19" max="19" width="30.85546875" style="12" hidden="1" customWidth="1"/>
    <col min="20" max="20" width="26.7109375" style="12" hidden="1" customWidth="1"/>
    <col min="21" max="21" width="26" style="12" hidden="1" customWidth="1"/>
    <col min="22" max="22" width="25.7109375" style="12" hidden="1" customWidth="1"/>
    <col min="23" max="23" width="33.42578125" style="104" hidden="1" customWidth="1"/>
    <col min="24" max="24" width="65" style="110" customWidth="1"/>
    <col min="25" max="25" width="33" style="15" customWidth="1"/>
    <col min="26" max="26" width="11.42578125" style="15"/>
    <col min="27" max="27" width="18.42578125" style="15" bestFit="1" customWidth="1"/>
    <col min="28" max="16384" width="11.42578125" style="15"/>
  </cols>
  <sheetData>
    <row r="1" spans="1:27" ht="43.5" customHeight="1" x14ac:dyDescent="0.25">
      <c r="A1" s="1"/>
      <c r="B1" s="2"/>
      <c r="C1" s="2"/>
      <c r="D1" s="2"/>
      <c r="E1" s="2"/>
      <c r="F1" s="2"/>
      <c r="G1" s="2"/>
      <c r="H1" s="3"/>
      <c r="I1" s="4" t="s">
        <v>0</v>
      </c>
      <c r="J1" s="5"/>
      <c r="K1" s="6"/>
      <c r="L1" s="7" t="s">
        <v>1</v>
      </c>
      <c r="M1" s="8"/>
      <c r="N1" s="8"/>
      <c r="O1" s="9"/>
      <c r="Q1" s="11" t="s">
        <v>2</v>
      </c>
      <c r="R1" s="11"/>
      <c r="V1" s="11"/>
      <c r="W1" s="11"/>
      <c r="X1" s="11"/>
      <c r="Y1" s="13"/>
      <c r="Z1" s="14"/>
    </row>
    <row r="2" spans="1:27" ht="45.75" customHeight="1" x14ac:dyDescent="0.25">
      <c r="A2" s="16"/>
      <c r="B2" s="17"/>
      <c r="C2" s="17"/>
      <c r="D2" s="17"/>
      <c r="E2" s="17"/>
      <c r="F2" s="17"/>
      <c r="G2" s="17"/>
      <c r="H2" s="18"/>
      <c r="I2" s="19"/>
      <c r="J2" s="20"/>
      <c r="K2" s="21"/>
      <c r="L2" s="7" t="s">
        <v>3</v>
      </c>
      <c r="M2" s="22"/>
      <c r="N2" s="22"/>
      <c r="O2" s="23"/>
      <c r="Q2" s="11" t="s">
        <v>99</v>
      </c>
      <c r="R2" s="11"/>
      <c r="V2" s="11"/>
      <c r="W2" s="11"/>
      <c r="X2" s="11"/>
      <c r="Y2" s="24"/>
      <c r="Z2" s="14"/>
    </row>
    <row r="3" spans="1:27" ht="30" customHeight="1" x14ac:dyDescent="0.25">
      <c r="A3" s="25"/>
      <c r="B3" s="26"/>
      <c r="C3" s="26"/>
      <c r="D3" s="26"/>
      <c r="E3" s="26"/>
      <c r="F3" s="26"/>
      <c r="G3" s="26"/>
      <c r="H3" s="27"/>
      <c r="I3" s="28"/>
      <c r="J3" s="29"/>
      <c r="K3" s="30"/>
      <c r="L3" s="7" t="s">
        <v>5</v>
      </c>
      <c r="M3" s="31"/>
      <c r="N3" s="31"/>
      <c r="O3" s="32"/>
      <c r="Q3" s="11" t="s">
        <v>6</v>
      </c>
      <c r="R3" s="11"/>
      <c r="V3" s="11"/>
      <c r="W3" s="11"/>
      <c r="X3" s="11"/>
      <c r="Y3" s="24"/>
      <c r="Z3" s="14"/>
    </row>
    <row r="5" spans="1:27" s="45" customFormat="1" ht="44.25" customHeight="1" x14ac:dyDescent="0.25">
      <c r="A5" s="33" t="s">
        <v>7</v>
      </c>
      <c r="B5" s="34"/>
      <c r="C5" s="34"/>
      <c r="D5" s="34"/>
      <c r="E5" s="35"/>
      <c r="F5" s="36"/>
      <c r="G5" s="37"/>
      <c r="H5" s="37"/>
      <c r="I5" s="38"/>
      <c r="J5" s="38"/>
      <c r="K5" s="38"/>
      <c r="L5" s="38"/>
      <c r="M5" s="38"/>
      <c r="N5" s="38"/>
      <c r="O5" s="39"/>
      <c r="P5" s="40"/>
      <c r="Q5" s="41"/>
      <c r="R5" s="42"/>
      <c r="S5" s="42"/>
      <c r="T5" s="42"/>
      <c r="U5" s="42"/>
      <c r="V5" s="42"/>
      <c r="W5" s="43"/>
      <c r="X5" s="44"/>
    </row>
    <row r="6" spans="1:27" s="45" customFormat="1" ht="61.5" customHeight="1" x14ac:dyDescent="0.2">
      <c r="A6" s="137" t="s">
        <v>8</v>
      </c>
      <c r="B6" s="138"/>
      <c r="C6" s="156"/>
      <c r="D6" s="140"/>
      <c r="E6" s="141"/>
      <c r="F6" s="142" t="s">
        <v>9</v>
      </c>
      <c r="G6" s="143"/>
      <c r="H6" s="143"/>
      <c r="I6" s="144"/>
      <c r="J6" s="145" t="s">
        <v>861</v>
      </c>
      <c r="K6" s="146"/>
      <c r="L6" s="146"/>
      <c r="M6" s="146"/>
      <c r="N6" s="146"/>
      <c r="O6" s="147"/>
      <c r="P6" s="114" t="s">
        <v>11</v>
      </c>
      <c r="Q6" s="115"/>
      <c r="R6" s="115"/>
      <c r="S6" s="115"/>
      <c r="T6" s="115"/>
      <c r="U6" s="115"/>
      <c r="V6" s="116"/>
      <c r="W6" s="117" t="s">
        <v>12</v>
      </c>
      <c r="X6" s="116"/>
    </row>
    <row r="7" spans="1:27" s="46" customFormat="1" ht="25.5" customHeight="1" x14ac:dyDescent="0.35">
      <c r="A7" s="472">
        <v>46008</v>
      </c>
      <c r="B7" s="473"/>
      <c r="C7" s="473"/>
      <c r="D7" s="473"/>
      <c r="E7" s="473"/>
      <c r="F7" s="118" t="s">
        <v>13</v>
      </c>
      <c r="G7" s="119"/>
      <c r="H7" s="119"/>
      <c r="I7" s="119"/>
      <c r="J7" s="119"/>
      <c r="K7" s="119"/>
      <c r="L7" s="119"/>
      <c r="M7" s="120"/>
      <c r="N7" s="121" t="s">
        <v>14</v>
      </c>
      <c r="O7" s="122"/>
      <c r="P7" s="123" t="s">
        <v>15</v>
      </c>
      <c r="Q7" s="124" t="s">
        <v>16</v>
      </c>
      <c r="R7" s="124" t="s">
        <v>17</v>
      </c>
      <c r="S7" s="245" t="s">
        <v>18</v>
      </c>
      <c r="T7" s="245" t="s">
        <v>19</v>
      </c>
      <c r="U7" s="245" t="s">
        <v>20</v>
      </c>
      <c r="V7" s="245" t="s">
        <v>21</v>
      </c>
      <c r="W7" s="126" t="s">
        <v>22</v>
      </c>
      <c r="X7" s="127" t="s">
        <v>23</v>
      </c>
    </row>
    <row r="8" spans="1:27" s="47" customFormat="1" ht="185.25" customHeight="1" x14ac:dyDescent="0.35">
      <c r="A8" s="128" t="s">
        <v>24</v>
      </c>
      <c r="B8" s="128" t="s">
        <v>25</v>
      </c>
      <c r="C8" s="128" t="s">
        <v>26</v>
      </c>
      <c r="D8" s="128" t="s">
        <v>27</v>
      </c>
      <c r="E8" s="128" t="s">
        <v>28</v>
      </c>
      <c r="F8" s="128" t="s">
        <v>29</v>
      </c>
      <c r="G8" s="128" t="s">
        <v>30</v>
      </c>
      <c r="H8" s="128" t="s">
        <v>31</v>
      </c>
      <c r="I8" s="129" t="s">
        <v>32</v>
      </c>
      <c r="J8" s="129" t="s">
        <v>33</v>
      </c>
      <c r="K8" s="130" t="s">
        <v>34</v>
      </c>
      <c r="L8" s="129" t="s">
        <v>35</v>
      </c>
      <c r="M8" s="130" t="s">
        <v>36</v>
      </c>
      <c r="N8" s="131" t="s">
        <v>37</v>
      </c>
      <c r="O8" s="132" t="s">
        <v>38</v>
      </c>
      <c r="P8" s="126"/>
      <c r="Q8" s="133"/>
      <c r="R8" s="133"/>
      <c r="S8" s="134" t="s">
        <v>16</v>
      </c>
      <c r="T8" s="134" t="s">
        <v>16</v>
      </c>
      <c r="U8" s="134" t="s">
        <v>16</v>
      </c>
      <c r="V8" s="134" t="s">
        <v>16</v>
      </c>
      <c r="W8" s="135"/>
      <c r="X8" s="136"/>
    </row>
    <row r="9" spans="1:27" s="46" customFormat="1" ht="73.5" customHeight="1" x14ac:dyDescent="0.35">
      <c r="A9" s="86"/>
      <c r="B9" s="49"/>
      <c r="C9" s="49"/>
      <c r="D9" s="49"/>
      <c r="E9" s="49"/>
      <c r="F9" s="50" t="s">
        <v>862</v>
      </c>
      <c r="G9" s="51"/>
      <c r="H9" s="51"/>
      <c r="I9" s="51"/>
      <c r="J9" s="52"/>
      <c r="K9" s="54" t="s">
        <v>863</v>
      </c>
      <c r="L9" s="54"/>
      <c r="M9" s="49"/>
      <c r="N9" s="54"/>
      <c r="O9" s="54"/>
      <c r="P9" s="55" t="s">
        <v>42</v>
      </c>
      <c r="Q9" s="56">
        <v>1</v>
      </c>
      <c r="R9" s="57">
        <v>0.2</v>
      </c>
      <c r="S9" s="58">
        <v>0.25</v>
      </c>
      <c r="T9" s="58">
        <v>0.25</v>
      </c>
      <c r="U9" s="58">
        <v>0.25</v>
      </c>
      <c r="V9" s="58">
        <v>0.25</v>
      </c>
      <c r="W9" s="59" t="s">
        <v>43</v>
      </c>
      <c r="X9" s="60">
        <f>+X10+X14</f>
        <v>0</v>
      </c>
    </row>
    <row r="10" spans="1:27" s="46" customFormat="1" ht="64.5" customHeight="1" x14ac:dyDescent="0.35">
      <c r="A10" s="87"/>
      <c r="B10" s="87"/>
      <c r="C10" s="62">
        <v>1</v>
      </c>
      <c r="D10" s="62">
        <v>1</v>
      </c>
      <c r="E10" s="62"/>
      <c r="F10" s="61"/>
      <c r="G10" s="63" t="s">
        <v>864</v>
      </c>
      <c r="H10" s="64"/>
      <c r="I10" s="64"/>
      <c r="J10" s="65"/>
      <c r="K10" s="66" t="s">
        <v>863</v>
      </c>
      <c r="L10" s="66"/>
      <c r="M10" s="66"/>
      <c r="N10" s="66"/>
      <c r="O10" s="66"/>
      <c r="P10" s="66" t="s">
        <v>42</v>
      </c>
      <c r="Q10" s="67">
        <v>1</v>
      </c>
      <c r="R10" s="68">
        <v>0.7</v>
      </c>
      <c r="S10" s="69"/>
      <c r="T10" s="69"/>
      <c r="U10" s="69"/>
      <c r="V10" s="69"/>
      <c r="W10" s="66" t="s">
        <v>43</v>
      </c>
      <c r="X10" s="70">
        <f>SUM(X11:X13)</f>
        <v>0</v>
      </c>
      <c r="AA10" s="71"/>
    </row>
    <row r="11" spans="1:27" s="84" customFormat="1" ht="63" x14ac:dyDescent="0.35">
      <c r="A11" s="72" t="str">
        <f>+ CONCATENATE("ID", "-", B11, "-",C11, ".", D11, ".", E11)</f>
        <v>ID-DRH-1.1.1</v>
      </c>
      <c r="B11" s="72" t="s">
        <v>150</v>
      </c>
      <c r="C11" s="73">
        <v>1</v>
      </c>
      <c r="D11" s="73">
        <v>1</v>
      </c>
      <c r="E11" s="73">
        <v>1</v>
      </c>
      <c r="F11" s="74"/>
      <c r="G11" s="75"/>
      <c r="H11" s="92" t="s">
        <v>865</v>
      </c>
      <c r="I11" s="76" t="s">
        <v>866</v>
      </c>
      <c r="J11" s="429" t="s">
        <v>150</v>
      </c>
      <c r="K11" s="78" t="s">
        <v>863</v>
      </c>
      <c r="L11" s="76" t="s">
        <v>59</v>
      </c>
      <c r="M11" s="90" t="s">
        <v>50</v>
      </c>
      <c r="N11" s="78" t="s">
        <v>121</v>
      </c>
      <c r="O11" s="78" t="s">
        <v>52</v>
      </c>
      <c r="P11" s="79"/>
      <c r="Q11" s="80"/>
      <c r="R11" s="81">
        <v>0.5</v>
      </c>
      <c r="S11" s="80"/>
      <c r="T11" s="80"/>
      <c r="U11" s="80"/>
      <c r="V11" s="82"/>
      <c r="W11" s="76" t="s">
        <v>43</v>
      </c>
      <c r="X11" s="83">
        <v>0</v>
      </c>
    </row>
    <row r="12" spans="1:27" s="84" customFormat="1" ht="54.75" customHeight="1" x14ac:dyDescent="0.35">
      <c r="A12" s="72" t="str">
        <f>+ CONCATENATE("ID", "-", B12, "-",C12, ".", D12, ".", E12)</f>
        <v>ID-DRH-1.1.2</v>
      </c>
      <c r="B12" s="72" t="s">
        <v>150</v>
      </c>
      <c r="C12" s="73">
        <v>1</v>
      </c>
      <c r="D12" s="73">
        <v>1</v>
      </c>
      <c r="E12" s="73">
        <v>2</v>
      </c>
      <c r="F12" s="74"/>
      <c r="G12" s="75"/>
      <c r="H12" s="92" t="s">
        <v>867</v>
      </c>
      <c r="I12" s="76" t="s">
        <v>868</v>
      </c>
      <c r="J12" s="430" t="s">
        <v>150</v>
      </c>
      <c r="K12" s="302" t="s">
        <v>863</v>
      </c>
      <c r="L12" s="76" t="s">
        <v>130</v>
      </c>
      <c r="M12" s="90" t="s">
        <v>50</v>
      </c>
      <c r="N12" s="78" t="s">
        <v>121</v>
      </c>
      <c r="O12" s="302" t="s">
        <v>52</v>
      </c>
      <c r="P12" s="79"/>
      <c r="Q12" s="80"/>
      <c r="R12" s="81">
        <v>0.25</v>
      </c>
      <c r="S12" s="80"/>
      <c r="T12" s="80"/>
      <c r="U12" s="80"/>
      <c r="V12" s="82"/>
      <c r="W12" s="76" t="s">
        <v>43</v>
      </c>
      <c r="X12" s="83">
        <v>0</v>
      </c>
    </row>
    <row r="13" spans="1:27" s="84" customFormat="1" ht="53.25" customHeight="1" x14ac:dyDescent="0.35">
      <c r="A13" s="72" t="str">
        <f>+ CONCATENATE("ID", "-", B13, "-",C13, ".", D13, ".", E13)</f>
        <v>ID-DRH-1.1.3</v>
      </c>
      <c r="B13" s="72" t="s">
        <v>150</v>
      </c>
      <c r="C13" s="73">
        <v>1</v>
      </c>
      <c r="D13" s="73">
        <v>1</v>
      </c>
      <c r="E13" s="73">
        <v>3</v>
      </c>
      <c r="F13" s="74"/>
      <c r="G13" s="75"/>
      <c r="H13" s="372" t="s">
        <v>869</v>
      </c>
      <c r="I13" s="77" t="s">
        <v>870</v>
      </c>
      <c r="J13" s="90" t="s">
        <v>150</v>
      </c>
      <c r="K13" s="77" t="s">
        <v>863</v>
      </c>
      <c r="L13" s="77" t="s">
        <v>59</v>
      </c>
      <c r="M13" s="90" t="s">
        <v>50</v>
      </c>
      <c r="N13" s="319" t="s">
        <v>115</v>
      </c>
      <c r="O13" s="77" t="s">
        <v>52</v>
      </c>
      <c r="P13" s="79"/>
      <c r="Q13" s="80"/>
      <c r="R13" s="81">
        <v>0.25</v>
      </c>
      <c r="S13" s="80"/>
      <c r="T13" s="80"/>
      <c r="U13" s="80"/>
      <c r="V13" s="82"/>
      <c r="W13" s="76" t="s">
        <v>43</v>
      </c>
      <c r="X13" s="85">
        <v>0</v>
      </c>
    </row>
    <row r="14" spans="1:27" s="46" customFormat="1" ht="64.5" customHeight="1" x14ac:dyDescent="0.35">
      <c r="A14" s="87"/>
      <c r="B14" s="87"/>
      <c r="C14" s="62">
        <v>1</v>
      </c>
      <c r="D14" s="62">
        <v>2</v>
      </c>
      <c r="E14" s="62"/>
      <c r="F14" s="61"/>
      <c r="G14" s="63" t="s">
        <v>871</v>
      </c>
      <c r="H14" s="64"/>
      <c r="I14" s="64"/>
      <c r="J14" s="65"/>
      <c r="K14" s="66" t="s">
        <v>863</v>
      </c>
      <c r="L14" s="66"/>
      <c r="M14" s="66"/>
      <c r="N14" s="66"/>
      <c r="O14" s="66"/>
      <c r="P14" s="66" t="s">
        <v>42</v>
      </c>
      <c r="Q14" s="67">
        <v>1</v>
      </c>
      <c r="R14" s="68">
        <v>0.3</v>
      </c>
      <c r="S14" s="69"/>
      <c r="T14" s="69"/>
      <c r="U14" s="69"/>
      <c r="V14" s="69"/>
      <c r="W14" s="66" t="s">
        <v>43</v>
      </c>
      <c r="X14" s="70">
        <f>SUM(X15:X17)</f>
        <v>0</v>
      </c>
      <c r="AA14" s="71"/>
    </row>
    <row r="15" spans="1:27" s="84" customFormat="1" ht="63" customHeight="1" x14ac:dyDescent="0.35">
      <c r="A15" s="72" t="str">
        <f>+ CONCATENATE("ID", "-", B15, "-",C15, ".", D15, ".", E15)</f>
        <v>ID-DRH-1.2.1</v>
      </c>
      <c r="B15" s="72" t="s">
        <v>150</v>
      </c>
      <c r="C15" s="73">
        <v>1</v>
      </c>
      <c r="D15" s="73">
        <v>2</v>
      </c>
      <c r="E15" s="73">
        <v>1</v>
      </c>
      <c r="F15" s="74"/>
      <c r="G15" s="75"/>
      <c r="H15" s="92" t="s">
        <v>872</v>
      </c>
      <c r="I15" s="76" t="s">
        <v>873</v>
      </c>
      <c r="J15" s="429" t="s">
        <v>150</v>
      </c>
      <c r="K15" s="78" t="s">
        <v>863</v>
      </c>
      <c r="L15" s="76" t="s">
        <v>59</v>
      </c>
      <c r="M15" s="90" t="s">
        <v>50</v>
      </c>
      <c r="N15" s="431" t="s">
        <v>115</v>
      </c>
      <c r="O15" s="78" t="s">
        <v>52</v>
      </c>
      <c r="P15" s="79"/>
      <c r="Q15" s="80"/>
      <c r="R15" s="280">
        <v>0.5</v>
      </c>
      <c r="S15" s="80"/>
      <c r="T15" s="80"/>
      <c r="U15" s="80"/>
      <c r="V15" s="82"/>
      <c r="W15" s="76" t="s">
        <v>43</v>
      </c>
      <c r="X15" s="83">
        <v>0</v>
      </c>
    </row>
    <row r="16" spans="1:27" s="84" customFormat="1" ht="62.25" customHeight="1" x14ac:dyDescent="0.35">
      <c r="A16" s="72" t="str">
        <f>+ CONCATENATE("ID", "-", B16, "-",C16, ".", D16, ".", E16)</f>
        <v>ID-DRH-1.2.2</v>
      </c>
      <c r="B16" s="72" t="s">
        <v>150</v>
      </c>
      <c r="C16" s="73">
        <v>1</v>
      </c>
      <c r="D16" s="73">
        <v>2</v>
      </c>
      <c r="E16" s="73">
        <v>2</v>
      </c>
      <c r="F16" s="74"/>
      <c r="G16" s="75"/>
      <c r="H16" s="92" t="s">
        <v>874</v>
      </c>
      <c r="I16" s="76" t="s">
        <v>875</v>
      </c>
      <c r="J16" s="430" t="s">
        <v>150</v>
      </c>
      <c r="K16" s="302" t="s">
        <v>863</v>
      </c>
      <c r="L16" s="76" t="s">
        <v>130</v>
      </c>
      <c r="M16" s="90" t="s">
        <v>50</v>
      </c>
      <c r="N16" s="431" t="s">
        <v>115</v>
      </c>
      <c r="O16" s="302" t="s">
        <v>52</v>
      </c>
      <c r="P16" s="79"/>
      <c r="Q16" s="80"/>
      <c r="R16" s="280">
        <v>0.25</v>
      </c>
      <c r="S16" s="80"/>
      <c r="T16" s="80"/>
      <c r="U16" s="80"/>
      <c r="V16" s="82"/>
      <c r="W16" s="76" t="s">
        <v>43</v>
      </c>
      <c r="X16" s="83">
        <v>0</v>
      </c>
    </row>
    <row r="17" spans="1:27" s="84" customFormat="1" ht="39" customHeight="1" x14ac:dyDescent="0.35">
      <c r="A17" s="72" t="str">
        <f>+ CONCATENATE("ID", "-", B17, "-",C17, ".", D17, ".", E17)</f>
        <v>ID-DRH-1.2.3</v>
      </c>
      <c r="B17" s="72" t="s">
        <v>150</v>
      </c>
      <c r="C17" s="73">
        <v>1</v>
      </c>
      <c r="D17" s="73">
        <v>2</v>
      </c>
      <c r="E17" s="73">
        <v>3</v>
      </c>
      <c r="F17" s="74"/>
      <c r="G17" s="75"/>
      <c r="H17" s="92" t="s">
        <v>876</v>
      </c>
      <c r="I17" s="76" t="s">
        <v>877</v>
      </c>
      <c r="J17" s="90" t="s">
        <v>150</v>
      </c>
      <c r="K17" s="77" t="s">
        <v>863</v>
      </c>
      <c r="L17" s="77" t="s">
        <v>59</v>
      </c>
      <c r="M17" s="90" t="s">
        <v>50</v>
      </c>
      <c r="N17" s="319" t="s">
        <v>115</v>
      </c>
      <c r="O17" s="77" t="s">
        <v>52</v>
      </c>
      <c r="P17" s="79"/>
      <c r="Q17" s="80"/>
      <c r="R17" s="280">
        <v>0.25</v>
      </c>
      <c r="S17" s="80"/>
      <c r="T17" s="80"/>
      <c r="U17" s="80"/>
      <c r="V17" s="82"/>
      <c r="W17" s="76" t="s">
        <v>43</v>
      </c>
      <c r="X17" s="85">
        <v>0</v>
      </c>
    </row>
    <row r="18" spans="1:27" s="46" customFormat="1" ht="73.5" customHeight="1" x14ac:dyDescent="0.35">
      <c r="A18" s="86"/>
      <c r="B18" s="49"/>
      <c r="C18" s="49"/>
      <c r="D18" s="49"/>
      <c r="E18" s="49"/>
      <c r="F18" s="50" t="s">
        <v>878</v>
      </c>
      <c r="G18" s="51"/>
      <c r="H18" s="51"/>
      <c r="I18" s="51"/>
      <c r="J18" s="52"/>
      <c r="K18" s="54" t="s">
        <v>863</v>
      </c>
      <c r="L18" s="54"/>
      <c r="M18" s="49"/>
      <c r="N18" s="54"/>
      <c r="O18" s="54"/>
      <c r="P18" s="55" t="s">
        <v>42</v>
      </c>
      <c r="Q18" s="56">
        <v>1</v>
      </c>
      <c r="R18" s="57">
        <v>0.2</v>
      </c>
      <c r="S18" s="58">
        <v>0.25</v>
      </c>
      <c r="T18" s="58">
        <v>0.25</v>
      </c>
      <c r="U18" s="58">
        <v>0.25</v>
      </c>
      <c r="V18" s="58">
        <v>0.25</v>
      </c>
      <c r="W18" s="59" t="s">
        <v>43</v>
      </c>
      <c r="X18" s="60">
        <f>+X19+X22+X32+X35</f>
        <v>58000</v>
      </c>
    </row>
    <row r="19" spans="1:27" s="46" customFormat="1" ht="64.5" customHeight="1" x14ac:dyDescent="0.35">
      <c r="A19" s="87"/>
      <c r="B19" s="87"/>
      <c r="C19" s="62">
        <v>2</v>
      </c>
      <c r="D19" s="62">
        <v>1</v>
      </c>
      <c r="E19" s="62"/>
      <c r="F19" s="61"/>
      <c r="G19" s="63" t="s">
        <v>879</v>
      </c>
      <c r="H19" s="64"/>
      <c r="I19" s="64"/>
      <c r="J19" s="65"/>
      <c r="K19" s="66" t="s">
        <v>863</v>
      </c>
      <c r="L19" s="66"/>
      <c r="M19" s="66"/>
      <c r="N19" s="66"/>
      <c r="O19" s="66"/>
      <c r="P19" s="66" t="s">
        <v>42</v>
      </c>
      <c r="Q19" s="67">
        <v>1</v>
      </c>
      <c r="R19" s="68">
        <v>0.1</v>
      </c>
      <c r="S19" s="69"/>
      <c r="T19" s="69"/>
      <c r="U19" s="69"/>
      <c r="V19" s="69"/>
      <c r="W19" s="66" t="s">
        <v>43</v>
      </c>
      <c r="X19" s="70">
        <f>SUM(X20:X21)</f>
        <v>58000</v>
      </c>
      <c r="AA19" s="71"/>
    </row>
    <row r="20" spans="1:27" s="84" customFormat="1" ht="61.5" customHeight="1" x14ac:dyDescent="0.35">
      <c r="A20" s="72" t="str">
        <f>+ CONCATENATE("ID", "-", B20, "-",C20, ".", D20, ".", E20)</f>
        <v>ID-DRH-2.1.1</v>
      </c>
      <c r="B20" s="72" t="s">
        <v>150</v>
      </c>
      <c r="C20" s="73">
        <v>2</v>
      </c>
      <c r="D20" s="73">
        <v>1</v>
      </c>
      <c r="E20" s="73">
        <v>1</v>
      </c>
      <c r="F20" s="74"/>
      <c r="G20" s="75"/>
      <c r="H20" s="74" t="s">
        <v>880</v>
      </c>
      <c r="I20" s="76" t="s">
        <v>881</v>
      </c>
      <c r="J20" s="429" t="s">
        <v>150</v>
      </c>
      <c r="K20" s="78" t="s">
        <v>863</v>
      </c>
      <c r="L20" s="76" t="s">
        <v>882</v>
      </c>
      <c r="M20" s="429" t="s">
        <v>50</v>
      </c>
      <c r="N20" s="76" t="s">
        <v>51</v>
      </c>
      <c r="O20" s="76" t="s">
        <v>52</v>
      </c>
      <c r="P20" s="79"/>
      <c r="Q20" s="80"/>
      <c r="R20" s="81">
        <v>0.5</v>
      </c>
      <c r="S20" s="80"/>
      <c r="T20" s="80"/>
      <c r="U20" s="80"/>
      <c r="V20" s="82"/>
      <c r="W20" s="76" t="s">
        <v>43</v>
      </c>
      <c r="X20" s="83">
        <v>58000</v>
      </c>
    </row>
    <row r="21" spans="1:27" s="84" customFormat="1" ht="57" customHeight="1" x14ac:dyDescent="0.35">
      <c r="A21" s="72" t="str">
        <f>+ CONCATENATE("ID", "-", B21, "-",C21, ".", D21, ".", E21)</f>
        <v>ID-DRH-2.1.2</v>
      </c>
      <c r="B21" s="72" t="s">
        <v>150</v>
      </c>
      <c r="C21" s="73">
        <v>2</v>
      </c>
      <c r="D21" s="73">
        <v>1</v>
      </c>
      <c r="E21" s="73">
        <v>2</v>
      </c>
      <c r="F21" s="74"/>
      <c r="G21" s="75"/>
      <c r="H21" s="74" t="s">
        <v>883</v>
      </c>
      <c r="I21" s="76" t="s">
        <v>884</v>
      </c>
      <c r="J21" s="429" t="s">
        <v>150</v>
      </c>
      <c r="K21" s="78" t="s">
        <v>863</v>
      </c>
      <c r="L21" s="76" t="s">
        <v>130</v>
      </c>
      <c r="M21" s="429" t="s">
        <v>50</v>
      </c>
      <c r="N21" s="76" t="s">
        <v>51</v>
      </c>
      <c r="O21" s="76" t="s">
        <v>52</v>
      </c>
      <c r="P21" s="79"/>
      <c r="Q21" s="80"/>
      <c r="R21" s="81">
        <v>0.5</v>
      </c>
      <c r="S21" s="80"/>
      <c r="T21" s="80"/>
      <c r="U21" s="80"/>
      <c r="V21" s="82"/>
      <c r="W21" s="76" t="s">
        <v>43</v>
      </c>
      <c r="X21" s="83">
        <v>0</v>
      </c>
    </row>
    <row r="22" spans="1:27" s="46" customFormat="1" ht="64.5" customHeight="1" x14ac:dyDescent="0.35">
      <c r="A22" s="87"/>
      <c r="B22" s="87"/>
      <c r="C22" s="62">
        <v>2</v>
      </c>
      <c r="D22" s="62">
        <v>2</v>
      </c>
      <c r="E22" s="62"/>
      <c r="F22" s="61"/>
      <c r="G22" s="63" t="s">
        <v>885</v>
      </c>
      <c r="H22" s="64"/>
      <c r="I22" s="64"/>
      <c r="J22" s="65"/>
      <c r="K22" s="66" t="s">
        <v>863</v>
      </c>
      <c r="L22" s="66"/>
      <c r="M22" s="66"/>
      <c r="N22" s="66"/>
      <c r="O22" s="66"/>
      <c r="P22" s="66" t="s">
        <v>42</v>
      </c>
      <c r="Q22" s="67">
        <v>1</v>
      </c>
      <c r="R22" s="68">
        <v>0.5</v>
      </c>
      <c r="S22" s="69"/>
      <c r="T22" s="69"/>
      <c r="U22" s="69"/>
      <c r="V22" s="69"/>
      <c r="W22" s="66" t="s">
        <v>63</v>
      </c>
      <c r="X22" s="70">
        <f>SUM(X23:X31)</f>
        <v>0</v>
      </c>
      <c r="AA22" s="71"/>
    </row>
    <row r="23" spans="1:27" s="84" customFormat="1" ht="38.25" customHeight="1" x14ac:dyDescent="0.35">
      <c r="A23" s="72" t="str">
        <f>+ CONCATENATE("ID", "-", B23, "-",C23, ".", D23, ".", E23)</f>
        <v>ID-DRH-2.2.1</v>
      </c>
      <c r="B23" s="72" t="s">
        <v>150</v>
      </c>
      <c r="C23" s="73">
        <v>2</v>
      </c>
      <c r="D23" s="73">
        <v>2</v>
      </c>
      <c r="E23" s="73">
        <v>1</v>
      </c>
      <c r="F23" s="74"/>
      <c r="G23" s="75"/>
      <c r="H23" s="92" t="s">
        <v>886</v>
      </c>
      <c r="I23" s="76" t="s">
        <v>887</v>
      </c>
      <c r="J23" s="430" t="s">
        <v>150</v>
      </c>
      <c r="K23" s="302" t="s">
        <v>863</v>
      </c>
      <c r="L23" s="76" t="s">
        <v>367</v>
      </c>
      <c r="M23" s="430" t="s">
        <v>50</v>
      </c>
      <c r="N23" s="76" t="s">
        <v>51</v>
      </c>
      <c r="O23" s="76" t="s">
        <v>52</v>
      </c>
      <c r="P23" s="79"/>
      <c r="Q23" s="80"/>
      <c r="R23" s="81">
        <v>0.15</v>
      </c>
      <c r="S23" s="80"/>
      <c r="T23" s="80"/>
      <c r="U23" s="80"/>
      <c r="V23" s="82"/>
      <c r="W23" s="76" t="s">
        <v>63</v>
      </c>
      <c r="X23" s="83">
        <v>0</v>
      </c>
    </row>
    <row r="24" spans="1:27" s="84" customFormat="1" ht="78" customHeight="1" x14ac:dyDescent="0.35">
      <c r="A24" s="72" t="str">
        <f t="shared" ref="A24:A31" si="0">+ CONCATENATE("ID", "-", B24, "-",C24, ".", D24, ".", E24)</f>
        <v>ID-DRH-2.2.3</v>
      </c>
      <c r="B24" s="72" t="s">
        <v>150</v>
      </c>
      <c r="C24" s="73">
        <v>2</v>
      </c>
      <c r="D24" s="73">
        <v>2</v>
      </c>
      <c r="E24" s="73">
        <v>3</v>
      </c>
      <c r="F24" s="74"/>
      <c r="G24" s="75"/>
      <c r="H24" s="92" t="s">
        <v>888</v>
      </c>
      <c r="I24" s="309" t="s">
        <v>889</v>
      </c>
      <c r="J24" s="429" t="s">
        <v>150</v>
      </c>
      <c r="K24" s="78" t="s">
        <v>863</v>
      </c>
      <c r="L24" s="76" t="s">
        <v>194</v>
      </c>
      <c r="M24" s="430" t="s">
        <v>50</v>
      </c>
      <c r="N24" s="76" t="s">
        <v>51</v>
      </c>
      <c r="O24" s="76" t="s">
        <v>52</v>
      </c>
      <c r="P24" s="79"/>
      <c r="Q24" s="80"/>
      <c r="R24" s="432">
        <v>0.1</v>
      </c>
      <c r="S24" s="80"/>
      <c r="T24" s="80"/>
      <c r="U24" s="80"/>
      <c r="V24" s="82"/>
      <c r="W24" s="76" t="s">
        <v>63</v>
      </c>
      <c r="X24" s="83">
        <v>0</v>
      </c>
    </row>
    <row r="25" spans="1:27" s="84" customFormat="1" ht="57.75" customHeight="1" x14ac:dyDescent="0.35">
      <c r="A25" s="72" t="str">
        <f t="shared" si="0"/>
        <v>ID-DRH-2.2.4</v>
      </c>
      <c r="B25" s="72" t="s">
        <v>150</v>
      </c>
      <c r="C25" s="73">
        <v>2</v>
      </c>
      <c r="D25" s="73">
        <v>2</v>
      </c>
      <c r="E25" s="73">
        <v>4</v>
      </c>
      <c r="F25" s="74"/>
      <c r="G25" s="75"/>
      <c r="H25" s="92" t="s">
        <v>890</v>
      </c>
      <c r="I25" s="308" t="s">
        <v>891</v>
      </c>
      <c r="J25" s="72" t="s">
        <v>150</v>
      </c>
      <c r="K25" s="279" t="s">
        <v>863</v>
      </c>
      <c r="L25" s="77" t="s">
        <v>367</v>
      </c>
      <c r="M25" s="430" t="s">
        <v>50</v>
      </c>
      <c r="N25" s="319" t="s">
        <v>115</v>
      </c>
      <c r="O25" s="77" t="s">
        <v>52</v>
      </c>
      <c r="P25" s="79"/>
      <c r="Q25" s="80"/>
      <c r="R25" s="433">
        <v>0.15</v>
      </c>
      <c r="S25" s="80"/>
      <c r="T25" s="80"/>
      <c r="U25" s="80"/>
      <c r="V25" s="82"/>
      <c r="W25" s="76" t="s">
        <v>63</v>
      </c>
      <c r="X25" s="83">
        <v>0</v>
      </c>
    </row>
    <row r="26" spans="1:27" s="84" customFormat="1" ht="52.5" customHeight="1" x14ac:dyDescent="0.35">
      <c r="A26" s="72" t="str">
        <f t="shared" si="0"/>
        <v>ID-DRH-2.2.5</v>
      </c>
      <c r="B26" s="72" t="s">
        <v>150</v>
      </c>
      <c r="C26" s="73">
        <v>2</v>
      </c>
      <c r="D26" s="73">
        <v>2</v>
      </c>
      <c r="E26" s="73">
        <v>5</v>
      </c>
      <c r="F26" s="74"/>
      <c r="G26" s="75"/>
      <c r="H26" s="92" t="s">
        <v>892</v>
      </c>
      <c r="I26" s="325" t="s">
        <v>893</v>
      </c>
      <c r="J26" s="343" t="s">
        <v>150</v>
      </c>
      <c r="K26" s="431" t="s">
        <v>894</v>
      </c>
      <c r="L26" s="431" t="s">
        <v>67</v>
      </c>
      <c r="M26" s="430" t="s">
        <v>50</v>
      </c>
      <c r="N26" s="319" t="s">
        <v>115</v>
      </c>
      <c r="O26" s="431" t="s">
        <v>52</v>
      </c>
      <c r="P26" s="79"/>
      <c r="Q26" s="80"/>
      <c r="R26" s="433">
        <v>0.1</v>
      </c>
      <c r="S26" s="80"/>
      <c r="T26" s="80"/>
      <c r="U26" s="80"/>
      <c r="V26" s="82"/>
      <c r="W26" s="76" t="s">
        <v>63</v>
      </c>
      <c r="X26" s="83">
        <v>0</v>
      </c>
    </row>
    <row r="27" spans="1:27" s="84" customFormat="1" ht="48" customHeight="1" x14ac:dyDescent="0.35">
      <c r="A27" s="72" t="str">
        <f t="shared" si="0"/>
        <v>ID-DRH-2.2.6</v>
      </c>
      <c r="B27" s="72" t="s">
        <v>150</v>
      </c>
      <c r="C27" s="73">
        <v>2</v>
      </c>
      <c r="D27" s="73">
        <v>2</v>
      </c>
      <c r="E27" s="73">
        <v>6</v>
      </c>
      <c r="F27" s="74"/>
      <c r="G27" s="75"/>
      <c r="H27" s="89" t="s">
        <v>895</v>
      </c>
      <c r="I27" s="325" t="s">
        <v>893</v>
      </c>
      <c r="J27" s="343" t="s">
        <v>150</v>
      </c>
      <c r="K27" s="431" t="s">
        <v>894</v>
      </c>
      <c r="L27" s="431" t="s">
        <v>67</v>
      </c>
      <c r="M27" s="430" t="s">
        <v>50</v>
      </c>
      <c r="N27" s="319" t="s">
        <v>158</v>
      </c>
      <c r="O27" s="431" t="s">
        <v>52</v>
      </c>
      <c r="P27" s="79"/>
      <c r="Q27" s="80"/>
      <c r="R27" s="433">
        <v>0.1</v>
      </c>
      <c r="S27" s="80"/>
      <c r="T27" s="80"/>
      <c r="U27" s="80"/>
      <c r="V27" s="82"/>
      <c r="W27" s="76" t="s">
        <v>63</v>
      </c>
      <c r="X27" s="83">
        <v>0</v>
      </c>
    </row>
    <row r="28" spans="1:27" s="84" customFormat="1" ht="61.5" customHeight="1" x14ac:dyDescent="0.35">
      <c r="A28" s="72" t="str">
        <f t="shared" si="0"/>
        <v>ID-DRH-2.2.7</v>
      </c>
      <c r="B28" s="72" t="s">
        <v>150</v>
      </c>
      <c r="C28" s="73">
        <v>2</v>
      </c>
      <c r="D28" s="73">
        <v>2</v>
      </c>
      <c r="E28" s="73">
        <v>7</v>
      </c>
      <c r="F28" s="74"/>
      <c r="G28" s="75"/>
      <c r="H28" s="92" t="s">
        <v>896</v>
      </c>
      <c r="I28" s="431" t="s">
        <v>897</v>
      </c>
      <c r="J28" s="343" t="s">
        <v>150</v>
      </c>
      <c r="K28" s="431" t="s">
        <v>863</v>
      </c>
      <c r="L28" s="335" t="s">
        <v>367</v>
      </c>
      <c r="M28" s="430" t="s">
        <v>50</v>
      </c>
      <c r="N28" s="319" t="s">
        <v>158</v>
      </c>
      <c r="O28" s="335" t="s">
        <v>52</v>
      </c>
      <c r="P28" s="79"/>
      <c r="Q28" s="80"/>
      <c r="R28" s="433">
        <v>0.1</v>
      </c>
      <c r="S28" s="80"/>
      <c r="T28" s="80"/>
      <c r="U28" s="80"/>
      <c r="V28" s="82"/>
      <c r="W28" s="76" t="s">
        <v>63</v>
      </c>
      <c r="X28" s="83">
        <v>0</v>
      </c>
    </row>
    <row r="29" spans="1:27" s="84" customFormat="1" ht="57" customHeight="1" x14ac:dyDescent="0.35">
      <c r="A29" s="72" t="str">
        <f t="shared" si="0"/>
        <v>ID-DRH-2.2.8</v>
      </c>
      <c r="B29" s="72" t="s">
        <v>150</v>
      </c>
      <c r="C29" s="73">
        <v>2</v>
      </c>
      <c r="D29" s="73">
        <v>2</v>
      </c>
      <c r="E29" s="73">
        <v>8</v>
      </c>
      <c r="F29" s="74"/>
      <c r="G29" s="75"/>
      <c r="H29" s="89" t="s">
        <v>898</v>
      </c>
      <c r="I29" s="325" t="s">
        <v>899</v>
      </c>
      <c r="J29" s="343" t="s">
        <v>150</v>
      </c>
      <c r="K29" s="431" t="s">
        <v>894</v>
      </c>
      <c r="L29" s="431" t="s">
        <v>67</v>
      </c>
      <c r="M29" s="430" t="s">
        <v>50</v>
      </c>
      <c r="N29" s="431" t="s">
        <v>115</v>
      </c>
      <c r="O29" s="431" t="s">
        <v>52</v>
      </c>
      <c r="P29" s="79"/>
      <c r="Q29" s="80"/>
      <c r="R29" s="433">
        <v>0.1</v>
      </c>
      <c r="S29" s="80"/>
      <c r="T29" s="80"/>
      <c r="U29" s="80"/>
      <c r="V29" s="82"/>
      <c r="W29" s="76" t="s">
        <v>63</v>
      </c>
      <c r="X29" s="83">
        <v>0</v>
      </c>
    </row>
    <row r="30" spans="1:27" s="84" customFormat="1" ht="50.25" customHeight="1" x14ac:dyDescent="0.35">
      <c r="A30" s="72" t="str">
        <f t="shared" si="0"/>
        <v>ID-DRH-2.2.9</v>
      </c>
      <c r="B30" s="72" t="s">
        <v>150</v>
      </c>
      <c r="C30" s="73">
        <v>2</v>
      </c>
      <c r="D30" s="73">
        <v>2</v>
      </c>
      <c r="E30" s="73">
        <v>9</v>
      </c>
      <c r="F30" s="74"/>
      <c r="G30" s="75"/>
      <c r="H30" s="92" t="s">
        <v>900</v>
      </c>
      <c r="I30" s="434" t="s">
        <v>901</v>
      </c>
      <c r="J30" s="343" t="s">
        <v>150</v>
      </c>
      <c r="K30" s="431" t="s">
        <v>894</v>
      </c>
      <c r="L30" s="431" t="s">
        <v>67</v>
      </c>
      <c r="M30" s="430" t="s">
        <v>50</v>
      </c>
      <c r="N30" s="431" t="s">
        <v>51</v>
      </c>
      <c r="O30" s="431" t="s">
        <v>52</v>
      </c>
      <c r="P30" s="79"/>
      <c r="Q30" s="80"/>
      <c r="R30" s="433">
        <v>0.1</v>
      </c>
      <c r="S30" s="80"/>
      <c r="T30" s="80"/>
      <c r="U30" s="80"/>
      <c r="V30" s="82"/>
      <c r="W30" s="76" t="s">
        <v>63</v>
      </c>
      <c r="X30" s="83">
        <v>0</v>
      </c>
    </row>
    <row r="31" spans="1:27" s="84" customFormat="1" ht="75" customHeight="1" x14ac:dyDescent="0.35">
      <c r="A31" s="72" t="str">
        <f t="shared" si="0"/>
        <v>ID-DRH-2.2.10</v>
      </c>
      <c r="B31" s="72" t="s">
        <v>150</v>
      </c>
      <c r="C31" s="73">
        <v>2</v>
      </c>
      <c r="D31" s="73">
        <v>2</v>
      </c>
      <c r="E31" s="73">
        <v>10</v>
      </c>
      <c r="F31" s="74"/>
      <c r="G31" s="75"/>
      <c r="H31" s="89" t="s">
        <v>902</v>
      </c>
      <c r="I31" s="325" t="s">
        <v>903</v>
      </c>
      <c r="J31" s="343" t="s">
        <v>150</v>
      </c>
      <c r="K31" s="431" t="s">
        <v>863</v>
      </c>
      <c r="L31" s="336" t="s">
        <v>367</v>
      </c>
      <c r="M31" s="90" t="s">
        <v>50</v>
      </c>
      <c r="N31" s="336" t="s">
        <v>52</v>
      </c>
      <c r="O31" s="336" t="s">
        <v>52</v>
      </c>
      <c r="P31" s="79"/>
      <c r="Q31" s="80"/>
      <c r="R31" s="433">
        <v>0.1</v>
      </c>
      <c r="S31" s="80"/>
      <c r="T31" s="80"/>
      <c r="U31" s="80"/>
      <c r="V31" s="82"/>
      <c r="W31" s="76" t="s">
        <v>63</v>
      </c>
      <c r="X31" s="83">
        <v>0</v>
      </c>
    </row>
    <row r="32" spans="1:27" s="46" customFormat="1" ht="64.5" customHeight="1" x14ac:dyDescent="0.35">
      <c r="A32" s="87"/>
      <c r="B32" s="87"/>
      <c r="C32" s="62">
        <v>2</v>
      </c>
      <c r="D32" s="62">
        <v>3</v>
      </c>
      <c r="E32" s="62"/>
      <c r="F32" s="61"/>
      <c r="G32" s="63" t="s">
        <v>904</v>
      </c>
      <c r="H32" s="64"/>
      <c r="I32" s="64"/>
      <c r="J32" s="65"/>
      <c r="K32" s="66" t="s">
        <v>863</v>
      </c>
      <c r="L32" s="66"/>
      <c r="M32" s="66"/>
      <c r="N32" s="66"/>
      <c r="O32" s="66"/>
      <c r="P32" s="66" t="s">
        <v>42</v>
      </c>
      <c r="Q32" s="67">
        <v>1</v>
      </c>
      <c r="R32" s="68">
        <v>0.25</v>
      </c>
      <c r="S32" s="69"/>
      <c r="T32" s="69"/>
      <c r="U32" s="69"/>
      <c r="V32" s="69"/>
      <c r="W32" s="66" t="s">
        <v>43</v>
      </c>
      <c r="X32" s="70">
        <f>SUM(X33:X34)</f>
        <v>0</v>
      </c>
      <c r="AA32" s="71"/>
    </row>
    <row r="33" spans="1:27" s="84" customFormat="1" ht="55.5" customHeight="1" x14ac:dyDescent="0.35">
      <c r="A33" s="72" t="str">
        <f>+ CONCATENATE("ID", "-", B33, "-",C33, ".", D33, ".", E33)</f>
        <v>ID-DRH-2.3.1</v>
      </c>
      <c r="B33" s="72" t="s">
        <v>150</v>
      </c>
      <c r="C33" s="73">
        <v>2</v>
      </c>
      <c r="D33" s="73">
        <v>3</v>
      </c>
      <c r="E33" s="73">
        <v>1</v>
      </c>
      <c r="F33" s="74"/>
      <c r="G33" s="75"/>
      <c r="H33" s="89" t="s">
        <v>905</v>
      </c>
      <c r="I33" s="78" t="s">
        <v>906</v>
      </c>
      <c r="J33" s="429" t="s">
        <v>150</v>
      </c>
      <c r="K33" s="78" t="s">
        <v>894</v>
      </c>
      <c r="L33" s="78" t="s">
        <v>67</v>
      </c>
      <c r="M33" s="429" t="s">
        <v>50</v>
      </c>
      <c r="N33" s="78" t="s">
        <v>51</v>
      </c>
      <c r="O33" s="78" t="s">
        <v>52</v>
      </c>
      <c r="P33" s="79"/>
      <c r="Q33" s="80"/>
      <c r="R33" s="435">
        <v>0.7</v>
      </c>
      <c r="S33" s="80"/>
      <c r="T33" s="80"/>
      <c r="U33" s="80"/>
      <c r="V33" s="82"/>
      <c r="W33" s="76" t="s">
        <v>43</v>
      </c>
      <c r="X33" s="83">
        <v>0</v>
      </c>
    </row>
    <row r="34" spans="1:27" s="84" customFormat="1" ht="60" customHeight="1" x14ac:dyDescent="0.35">
      <c r="A34" s="72" t="str">
        <f>+ CONCATENATE("ID", "-", B34, "-",C34, ".", D34, ".", E34)</f>
        <v>ID-DRH-2.3.2</v>
      </c>
      <c r="B34" s="72" t="s">
        <v>150</v>
      </c>
      <c r="C34" s="73">
        <v>2</v>
      </c>
      <c r="D34" s="73">
        <v>3</v>
      </c>
      <c r="E34" s="73">
        <v>2</v>
      </c>
      <c r="F34" s="74"/>
      <c r="G34" s="75"/>
      <c r="H34" s="92" t="s">
        <v>907</v>
      </c>
      <c r="I34" s="76" t="s">
        <v>185</v>
      </c>
      <c r="J34" s="430" t="s">
        <v>150</v>
      </c>
      <c r="K34" s="302" t="s">
        <v>863</v>
      </c>
      <c r="L34" s="76" t="s">
        <v>130</v>
      </c>
      <c r="M34" s="430" t="s">
        <v>50</v>
      </c>
      <c r="N34" s="77" t="s">
        <v>158</v>
      </c>
      <c r="O34" s="78" t="s">
        <v>52</v>
      </c>
      <c r="P34" s="79"/>
      <c r="Q34" s="80"/>
      <c r="R34" s="81">
        <v>0.3</v>
      </c>
      <c r="S34" s="80"/>
      <c r="T34" s="80"/>
      <c r="U34" s="80"/>
      <c r="V34" s="82"/>
      <c r="W34" s="76" t="s">
        <v>43</v>
      </c>
      <c r="X34" s="83">
        <v>0</v>
      </c>
    </row>
    <row r="35" spans="1:27" s="46" customFormat="1" ht="64.5" customHeight="1" x14ac:dyDescent="0.35">
      <c r="A35" s="87"/>
      <c r="B35" s="87"/>
      <c r="C35" s="62">
        <v>2</v>
      </c>
      <c r="D35" s="62">
        <v>4</v>
      </c>
      <c r="E35" s="62"/>
      <c r="F35" s="61"/>
      <c r="G35" s="63" t="s">
        <v>908</v>
      </c>
      <c r="H35" s="64"/>
      <c r="I35" s="64"/>
      <c r="J35" s="65"/>
      <c r="K35" s="66" t="s">
        <v>863</v>
      </c>
      <c r="L35" s="66"/>
      <c r="M35" s="66"/>
      <c r="N35" s="66"/>
      <c r="O35" s="66"/>
      <c r="P35" s="66" t="s">
        <v>42</v>
      </c>
      <c r="Q35" s="67">
        <v>1</v>
      </c>
      <c r="R35" s="69">
        <v>0.15</v>
      </c>
      <c r="S35" s="69"/>
      <c r="T35" s="69"/>
      <c r="U35" s="69"/>
      <c r="V35" s="69"/>
      <c r="W35" s="66" t="s">
        <v>43</v>
      </c>
      <c r="X35" s="70">
        <f>SUM(X36)</f>
        <v>0</v>
      </c>
      <c r="AA35" s="71"/>
    </row>
    <row r="36" spans="1:27" s="84" customFormat="1" ht="55.5" customHeight="1" x14ac:dyDescent="0.35">
      <c r="A36" s="72" t="str">
        <f>+ CONCATENATE("ID", "-", B36, "-",C36, ".", D36, ".", E36)</f>
        <v>ID-DRH-2.4.1</v>
      </c>
      <c r="B36" s="72" t="s">
        <v>150</v>
      </c>
      <c r="C36" s="73">
        <v>2</v>
      </c>
      <c r="D36" s="73">
        <v>4</v>
      </c>
      <c r="E36" s="73">
        <v>1</v>
      </c>
      <c r="F36" s="74"/>
      <c r="G36" s="75"/>
      <c r="H36" s="89" t="s">
        <v>909</v>
      </c>
      <c r="I36" s="371" t="s">
        <v>530</v>
      </c>
      <c r="J36" s="73" t="s">
        <v>130</v>
      </c>
      <c r="K36" s="76" t="s">
        <v>910</v>
      </c>
      <c r="L36" s="76" t="s">
        <v>911</v>
      </c>
      <c r="M36" s="90" t="s">
        <v>50</v>
      </c>
      <c r="N36" s="76" t="s">
        <v>201</v>
      </c>
      <c r="O36" s="76" t="s">
        <v>201</v>
      </c>
      <c r="P36" s="79"/>
      <c r="Q36" s="80"/>
      <c r="R36" s="435">
        <v>1</v>
      </c>
      <c r="S36" s="80"/>
      <c r="T36" s="80"/>
      <c r="U36" s="80"/>
      <c r="V36" s="82"/>
      <c r="W36" s="76" t="s">
        <v>43</v>
      </c>
      <c r="X36" s="83">
        <v>0</v>
      </c>
    </row>
    <row r="37" spans="1:27" s="46" customFormat="1" ht="73.5" customHeight="1" x14ac:dyDescent="0.35">
      <c r="A37" s="86"/>
      <c r="B37" s="49"/>
      <c r="C37" s="49"/>
      <c r="D37" s="49"/>
      <c r="E37" s="49"/>
      <c r="F37" s="50" t="s">
        <v>912</v>
      </c>
      <c r="G37" s="51"/>
      <c r="H37" s="51"/>
      <c r="I37" s="51"/>
      <c r="J37" s="52"/>
      <c r="K37" s="54" t="s">
        <v>863</v>
      </c>
      <c r="L37" s="54"/>
      <c r="M37" s="49"/>
      <c r="N37" s="54"/>
      <c r="O37" s="54"/>
      <c r="P37" s="55" t="s">
        <v>42</v>
      </c>
      <c r="Q37" s="56">
        <v>1</v>
      </c>
      <c r="R37" s="57">
        <v>0.2</v>
      </c>
      <c r="S37" s="58"/>
      <c r="T37" s="58"/>
      <c r="U37" s="58"/>
      <c r="V37" s="58"/>
      <c r="W37" s="59" t="s">
        <v>63</v>
      </c>
      <c r="X37" s="60">
        <f>X38+X45</f>
        <v>32815500</v>
      </c>
    </row>
    <row r="38" spans="1:27" s="46" customFormat="1" ht="64.5" customHeight="1" x14ac:dyDescent="0.35">
      <c r="A38" s="87"/>
      <c r="B38" s="87"/>
      <c r="C38" s="62">
        <v>3</v>
      </c>
      <c r="D38" s="62">
        <v>1</v>
      </c>
      <c r="E38" s="62"/>
      <c r="F38" s="61"/>
      <c r="G38" s="63" t="s">
        <v>527</v>
      </c>
      <c r="H38" s="64"/>
      <c r="I38" s="64"/>
      <c r="J38" s="65"/>
      <c r="K38" s="66" t="s">
        <v>863</v>
      </c>
      <c r="L38" s="66"/>
      <c r="M38" s="66"/>
      <c r="N38" s="66"/>
      <c r="O38" s="66"/>
      <c r="P38" s="66" t="s">
        <v>42</v>
      </c>
      <c r="Q38" s="67">
        <v>1</v>
      </c>
      <c r="R38" s="68">
        <v>0.8</v>
      </c>
      <c r="S38" s="69"/>
      <c r="T38" s="69"/>
      <c r="U38" s="69"/>
      <c r="V38" s="69"/>
      <c r="W38" s="66" t="s">
        <v>63</v>
      </c>
      <c r="X38" s="70">
        <f>SUM(X39:X44)</f>
        <v>32815500</v>
      </c>
      <c r="AA38" s="71"/>
    </row>
    <row r="39" spans="1:27" s="84" customFormat="1" ht="70.5" customHeight="1" x14ac:dyDescent="0.35">
      <c r="A39" s="72" t="str">
        <f t="shared" ref="A39:A44" si="1">+ CONCATENATE("ID", "-", B39, "-",C39, ".", D39, ".", E39)</f>
        <v>ID-DRH-3.1.1</v>
      </c>
      <c r="B39" s="72" t="s">
        <v>150</v>
      </c>
      <c r="C39" s="73">
        <v>3</v>
      </c>
      <c r="D39" s="73">
        <v>1</v>
      </c>
      <c r="E39" s="73">
        <v>1</v>
      </c>
      <c r="F39" s="74"/>
      <c r="G39" s="75"/>
      <c r="H39" s="89" t="s">
        <v>913</v>
      </c>
      <c r="I39" s="78" t="s">
        <v>714</v>
      </c>
      <c r="J39" s="429" t="s">
        <v>150</v>
      </c>
      <c r="K39" s="78" t="s">
        <v>863</v>
      </c>
      <c r="L39" s="76" t="s">
        <v>130</v>
      </c>
      <c r="M39" s="429" t="s">
        <v>50</v>
      </c>
      <c r="N39" s="76" t="s">
        <v>51</v>
      </c>
      <c r="O39" s="76" t="s">
        <v>158</v>
      </c>
      <c r="P39" s="79"/>
      <c r="Q39" s="80"/>
      <c r="R39" s="81">
        <v>0.2</v>
      </c>
      <c r="S39" s="80"/>
      <c r="T39" s="80"/>
      <c r="U39" s="80"/>
      <c r="V39" s="82"/>
      <c r="W39" s="76" t="s">
        <v>63</v>
      </c>
      <c r="X39" s="91" t="s">
        <v>69</v>
      </c>
    </row>
    <row r="40" spans="1:27" s="84" customFormat="1" ht="59.25" customHeight="1" x14ac:dyDescent="0.35">
      <c r="A40" s="72" t="str">
        <f t="shared" si="1"/>
        <v>ID-DRH-3.1.2</v>
      </c>
      <c r="B40" s="72" t="s">
        <v>150</v>
      </c>
      <c r="C40" s="73">
        <v>3</v>
      </c>
      <c r="D40" s="73">
        <v>1</v>
      </c>
      <c r="E40" s="73">
        <v>2</v>
      </c>
      <c r="F40" s="74"/>
      <c r="G40" s="75"/>
      <c r="H40" s="92" t="s">
        <v>914</v>
      </c>
      <c r="I40" s="279" t="s">
        <v>915</v>
      </c>
      <c r="J40" s="72" t="s">
        <v>150</v>
      </c>
      <c r="K40" s="279" t="s">
        <v>863</v>
      </c>
      <c r="L40" s="77" t="s">
        <v>130</v>
      </c>
      <c r="M40" s="72" t="s">
        <v>50</v>
      </c>
      <c r="N40" s="77" t="s">
        <v>51</v>
      </c>
      <c r="O40" s="77" t="s">
        <v>470</v>
      </c>
      <c r="P40" s="79"/>
      <c r="Q40" s="80"/>
      <c r="R40" s="81">
        <v>0.1</v>
      </c>
      <c r="S40" s="80"/>
      <c r="T40" s="80"/>
      <c r="U40" s="80"/>
      <c r="V40" s="82"/>
      <c r="W40" s="76" t="s">
        <v>63</v>
      </c>
      <c r="X40" s="91" t="s">
        <v>69</v>
      </c>
    </row>
    <row r="41" spans="1:27" s="84" customFormat="1" ht="51.75" customHeight="1" x14ac:dyDescent="0.35">
      <c r="A41" s="72" t="str">
        <f t="shared" si="1"/>
        <v>ID-DRH-3.1.3</v>
      </c>
      <c r="B41" s="72" t="s">
        <v>150</v>
      </c>
      <c r="C41" s="73">
        <v>3</v>
      </c>
      <c r="D41" s="73">
        <v>1</v>
      </c>
      <c r="E41" s="73">
        <v>3</v>
      </c>
      <c r="F41" s="74"/>
      <c r="G41" s="75"/>
      <c r="H41" s="89" t="s">
        <v>916</v>
      </c>
      <c r="I41" s="279" t="s">
        <v>915</v>
      </c>
      <c r="J41" s="429" t="s">
        <v>150</v>
      </c>
      <c r="K41" s="78" t="s">
        <v>863</v>
      </c>
      <c r="L41" s="76" t="s">
        <v>130</v>
      </c>
      <c r="M41" s="429" t="s">
        <v>50</v>
      </c>
      <c r="N41" s="335" t="s">
        <v>115</v>
      </c>
      <c r="O41" s="76" t="s">
        <v>158</v>
      </c>
      <c r="P41" s="79"/>
      <c r="Q41" s="80"/>
      <c r="R41" s="263">
        <v>0.2</v>
      </c>
      <c r="S41" s="80"/>
      <c r="T41" s="80"/>
      <c r="U41" s="80"/>
      <c r="V41" s="82"/>
      <c r="W41" s="77" t="s">
        <v>63</v>
      </c>
      <c r="X41" s="91">
        <f>22000000+600000+1800000+400000</f>
        <v>24800000</v>
      </c>
    </row>
    <row r="42" spans="1:27" s="84" customFormat="1" ht="60.75" customHeight="1" x14ac:dyDescent="0.35">
      <c r="A42" s="72" t="str">
        <f t="shared" si="1"/>
        <v>ID-DRH-3.1.4</v>
      </c>
      <c r="B42" s="72" t="s">
        <v>150</v>
      </c>
      <c r="C42" s="73">
        <v>3</v>
      </c>
      <c r="D42" s="73">
        <v>1</v>
      </c>
      <c r="E42" s="73">
        <v>4</v>
      </c>
      <c r="F42" s="74"/>
      <c r="G42" s="75"/>
      <c r="H42" s="89" t="s">
        <v>917</v>
      </c>
      <c r="I42" s="279" t="s">
        <v>915</v>
      </c>
      <c r="J42" s="343" t="s">
        <v>150</v>
      </c>
      <c r="K42" s="431" t="s">
        <v>863</v>
      </c>
      <c r="L42" s="336" t="s">
        <v>130</v>
      </c>
      <c r="M42" s="343" t="s">
        <v>50</v>
      </c>
      <c r="N42" s="335" t="s">
        <v>115</v>
      </c>
      <c r="O42" s="336" t="s">
        <v>158</v>
      </c>
      <c r="P42" s="79"/>
      <c r="Q42" s="80"/>
      <c r="R42" s="81">
        <v>0.15</v>
      </c>
      <c r="S42" s="80"/>
      <c r="T42" s="80"/>
      <c r="U42" s="80"/>
      <c r="V42" s="82"/>
      <c r="W42" s="76" t="s">
        <v>63</v>
      </c>
      <c r="X42" s="91">
        <v>2815500</v>
      </c>
    </row>
    <row r="43" spans="1:27" s="84" customFormat="1" ht="45.75" customHeight="1" x14ac:dyDescent="0.35">
      <c r="A43" s="72" t="str">
        <f t="shared" si="1"/>
        <v>ID-DRH-3.1.5</v>
      </c>
      <c r="B43" s="72" t="s">
        <v>150</v>
      </c>
      <c r="C43" s="73">
        <v>3</v>
      </c>
      <c r="D43" s="73">
        <v>1</v>
      </c>
      <c r="E43" s="73">
        <v>5</v>
      </c>
      <c r="F43" s="74"/>
      <c r="G43" s="75"/>
      <c r="H43" s="307" t="s">
        <v>918</v>
      </c>
      <c r="I43" s="279" t="s">
        <v>915</v>
      </c>
      <c r="J43" s="343" t="s">
        <v>150</v>
      </c>
      <c r="K43" s="431" t="s">
        <v>863</v>
      </c>
      <c r="L43" s="336" t="s">
        <v>130</v>
      </c>
      <c r="M43" s="343" t="s">
        <v>50</v>
      </c>
      <c r="N43" s="336" t="s">
        <v>51</v>
      </c>
      <c r="O43" s="336" t="s">
        <v>158</v>
      </c>
      <c r="P43" s="79"/>
      <c r="Q43" s="80"/>
      <c r="R43" s="81">
        <v>0.2</v>
      </c>
      <c r="S43" s="80"/>
      <c r="T43" s="80"/>
      <c r="U43" s="80"/>
      <c r="V43" s="82"/>
      <c r="W43" s="76" t="s">
        <v>63</v>
      </c>
      <c r="X43" s="91">
        <v>5200000</v>
      </c>
    </row>
    <row r="44" spans="1:27" s="84" customFormat="1" ht="58.5" customHeight="1" x14ac:dyDescent="0.35">
      <c r="A44" s="72" t="str">
        <f t="shared" si="1"/>
        <v>ID-DRH-3.1.6</v>
      </c>
      <c r="B44" s="72" t="s">
        <v>150</v>
      </c>
      <c r="C44" s="73">
        <v>3</v>
      </c>
      <c r="D44" s="73">
        <v>1</v>
      </c>
      <c r="E44" s="73">
        <v>6</v>
      </c>
      <c r="F44" s="74"/>
      <c r="G44" s="75"/>
      <c r="H44" s="89" t="s">
        <v>919</v>
      </c>
      <c r="I44" s="431" t="s">
        <v>920</v>
      </c>
      <c r="J44" s="343" t="s">
        <v>150</v>
      </c>
      <c r="K44" s="431" t="s">
        <v>863</v>
      </c>
      <c r="L44" s="336" t="s">
        <v>130</v>
      </c>
      <c r="M44" s="343" t="s">
        <v>50</v>
      </c>
      <c r="N44" s="319" t="s">
        <v>115</v>
      </c>
      <c r="O44" s="336" t="s">
        <v>158</v>
      </c>
      <c r="P44" s="79"/>
      <c r="Q44" s="80"/>
      <c r="R44" s="81">
        <v>0.15</v>
      </c>
      <c r="S44" s="80"/>
      <c r="T44" s="80"/>
      <c r="U44" s="80"/>
      <c r="V44" s="82"/>
      <c r="W44" s="76" t="s">
        <v>63</v>
      </c>
      <c r="X44" s="91">
        <v>0</v>
      </c>
    </row>
    <row r="45" spans="1:27" s="46" customFormat="1" ht="64.5" customHeight="1" x14ac:dyDescent="0.35">
      <c r="A45" s="87"/>
      <c r="B45" s="87"/>
      <c r="C45" s="62">
        <v>3</v>
      </c>
      <c r="D45" s="62">
        <v>2</v>
      </c>
      <c r="E45" s="62"/>
      <c r="F45" s="61"/>
      <c r="G45" s="63" t="s">
        <v>921</v>
      </c>
      <c r="H45" s="64"/>
      <c r="I45" s="64"/>
      <c r="J45" s="65"/>
      <c r="K45" s="66" t="s">
        <v>863</v>
      </c>
      <c r="L45" s="66"/>
      <c r="M45" s="66"/>
      <c r="N45" s="66"/>
      <c r="O45" s="66"/>
      <c r="P45" s="66" t="s">
        <v>42</v>
      </c>
      <c r="Q45" s="67">
        <v>1</v>
      </c>
      <c r="R45" s="88">
        <v>0.2</v>
      </c>
      <c r="S45" s="69"/>
      <c r="T45" s="69"/>
      <c r="U45" s="69"/>
      <c r="V45" s="69"/>
      <c r="W45" s="66" t="s">
        <v>63</v>
      </c>
      <c r="X45" s="70">
        <f>SUM(X46:X46)</f>
        <v>0</v>
      </c>
      <c r="AA45" s="71"/>
    </row>
    <row r="46" spans="1:27" s="84" customFormat="1" ht="60.75" customHeight="1" x14ac:dyDescent="0.35">
      <c r="A46" s="72" t="str">
        <f>+ CONCATENATE("ID", "-", B46, "-",C46, ".", D46, ".", E46)</f>
        <v>ID-DRH-3.2.1</v>
      </c>
      <c r="B46" s="72" t="s">
        <v>150</v>
      </c>
      <c r="C46" s="73">
        <v>3</v>
      </c>
      <c r="D46" s="73">
        <v>2</v>
      </c>
      <c r="E46" s="73">
        <v>1</v>
      </c>
      <c r="F46" s="74"/>
      <c r="G46" s="75"/>
      <c r="H46" s="92" t="s">
        <v>922</v>
      </c>
      <c r="I46" s="92" t="s">
        <v>923</v>
      </c>
      <c r="J46" s="429" t="s">
        <v>150</v>
      </c>
      <c r="K46" s="78" t="s">
        <v>863</v>
      </c>
      <c r="L46" s="76" t="s">
        <v>130</v>
      </c>
      <c r="M46" s="429" t="s">
        <v>50</v>
      </c>
      <c r="N46" s="76" t="s">
        <v>51</v>
      </c>
      <c r="O46" s="76" t="s">
        <v>52</v>
      </c>
      <c r="P46" s="79"/>
      <c r="Q46" s="80"/>
      <c r="R46" s="81">
        <v>1</v>
      </c>
      <c r="S46" s="80"/>
      <c r="T46" s="80"/>
      <c r="U46" s="80"/>
      <c r="V46" s="82"/>
      <c r="W46" s="76" t="s">
        <v>63</v>
      </c>
      <c r="X46" s="83">
        <v>0</v>
      </c>
    </row>
    <row r="47" spans="1:27" s="46" customFormat="1" ht="73.5" customHeight="1" x14ac:dyDescent="0.35">
      <c r="A47" s="86"/>
      <c r="B47" s="49"/>
      <c r="C47" s="49"/>
      <c r="D47" s="49"/>
      <c r="E47" s="49"/>
      <c r="F47" s="50" t="s">
        <v>924</v>
      </c>
      <c r="G47" s="51"/>
      <c r="H47" s="51"/>
      <c r="I47" s="51"/>
      <c r="J47" s="52"/>
      <c r="K47" s="54" t="s">
        <v>863</v>
      </c>
      <c r="L47" s="54"/>
      <c r="M47" s="49"/>
      <c r="N47" s="54"/>
      <c r="O47" s="54"/>
      <c r="P47" s="55" t="s">
        <v>42</v>
      </c>
      <c r="Q47" s="56">
        <v>1</v>
      </c>
      <c r="R47" s="58">
        <v>0.05</v>
      </c>
      <c r="S47" s="58"/>
      <c r="T47" s="58"/>
      <c r="U47" s="58"/>
      <c r="V47" s="58"/>
      <c r="W47" s="59" t="s">
        <v>63</v>
      </c>
      <c r="X47" s="60">
        <f>X48</f>
        <v>0</v>
      </c>
    </row>
    <row r="48" spans="1:27" s="46" customFormat="1" ht="64.5" customHeight="1" x14ac:dyDescent="0.35">
      <c r="A48" s="87"/>
      <c r="B48" s="87"/>
      <c r="C48" s="62">
        <v>4</v>
      </c>
      <c r="D48" s="62">
        <v>1</v>
      </c>
      <c r="E48" s="62"/>
      <c r="F48" s="61"/>
      <c r="G48" s="63" t="s">
        <v>925</v>
      </c>
      <c r="H48" s="64"/>
      <c r="I48" s="64"/>
      <c r="J48" s="65"/>
      <c r="K48" s="66" t="s">
        <v>863</v>
      </c>
      <c r="L48" s="66"/>
      <c r="M48" s="66"/>
      <c r="N48" s="66"/>
      <c r="O48" s="66"/>
      <c r="P48" s="66" t="s">
        <v>42</v>
      </c>
      <c r="Q48" s="67">
        <v>1</v>
      </c>
      <c r="R48" s="88">
        <v>1</v>
      </c>
      <c r="S48" s="69"/>
      <c r="T48" s="69"/>
      <c r="U48" s="69"/>
      <c r="V48" s="69"/>
      <c r="W48" s="66" t="s">
        <v>63</v>
      </c>
      <c r="X48" s="70">
        <f>SUM(X49:X50)</f>
        <v>0</v>
      </c>
      <c r="AA48" s="71"/>
    </row>
    <row r="49" spans="1:27" s="84" customFormat="1" ht="60.75" customHeight="1" x14ac:dyDescent="0.35">
      <c r="A49" s="72" t="str">
        <f>+ CONCATENATE("ID", "-", B49, "-",C49, ".", D49, ".", E49)</f>
        <v>ID-DRH-4.1.1</v>
      </c>
      <c r="B49" s="72" t="s">
        <v>150</v>
      </c>
      <c r="C49" s="73">
        <v>4</v>
      </c>
      <c r="D49" s="73">
        <v>1</v>
      </c>
      <c r="E49" s="73">
        <v>1</v>
      </c>
      <c r="F49" s="74"/>
      <c r="G49" s="75"/>
      <c r="H49" s="89" t="s">
        <v>926</v>
      </c>
      <c r="I49" s="302" t="s">
        <v>927</v>
      </c>
      <c r="J49" s="429" t="s">
        <v>150</v>
      </c>
      <c r="K49" s="78" t="s">
        <v>863</v>
      </c>
      <c r="L49" s="76" t="s">
        <v>344</v>
      </c>
      <c r="M49" s="429" t="s">
        <v>50</v>
      </c>
      <c r="N49" s="76" t="s">
        <v>51</v>
      </c>
      <c r="O49" s="76" t="s">
        <v>52</v>
      </c>
      <c r="P49" s="79"/>
      <c r="Q49" s="80"/>
      <c r="R49" s="81">
        <v>0.5</v>
      </c>
      <c r="S49" s="80"/>
      <c r="T49" s="80"/>
      <c r="U49" s="80"/>
      <c r="V49" s="82"/>
      <c r="W49" s="76" t="s">
        <v>63</v>
      </c>
      <c r="X49" s="91" t="s">
        <v>69</v>
      </c>
    </row>
    <row r="50" spans="1:27" s="84" customFormat="1" ht="48" customHeight="1" x14ac:dyDescent="0.35">
      <c r="A50" s="72" t="str">
        <f>+ CONCATENATE("ID", "-", B50, "-",C50, ".", D50, ".", E50)</f>
        <v>ID-DRH-4.1.2</v>
      </c>
      <c r="B50" s="72" t="s">
        <v>150</v>
      </c>
      <c r="C50" s="73">
        <v>4</v>
      </c>
      <c r="D50" s="73">
        <v>1</v>
      </c>
      <c r="E50" s="73">
        <v>2</v>
      </c>
      <c r="F50" s="74"/>
      <c r="G50" s="75"/>
      <c r="H50" s="92" t="s">
        <v>928</v>
      </c>
      <c r="I50" s="302" t="s">
        <v>929</v>
      </c>
      <c r="J50" s="429" t="s">
        <v>150</v>
      </c>
      <c r="K50" s="78" t="s">
        <v>863</v>
      </c>
      <c r="L50" s="76" t="s">
        <v>344</v>
      </c>
      <c r="M50" s="429" t="s">
        <v>50</v>
      </c>
      <c r="N50" s="76" t="s">
        <v>51</v>
      </c>
      <c r="O50" s="76" t="s">
        <v>52</v>
      </c>
      <c r="P50" s="79"/>
      <c r="Q50" s="80"/>
      <c r="R50" s="81">
        <v>0.5</v>
      </c>
      <c r="S50" s="80"/>
      <c r="T50" s="80"/>
      <c r="U50" s="80"/>
      <c r="V50" s="82"/>
      <c r="W50" s="76" t="s">
        <v>63</v>
      </c>
      <c r="X50" s="91" t="s">
        <v>69</v>
      </c>
    </row>
    <row r="51" spans="1:27" s="46" customFormat="1" ht="73.5" customHeight="1" x14ac:dyDescent="0.35">
      <c r="A51" s="86"/>
      <c r="B51" s="49"/>
      <c r="C51" s="49"/>
      <c r="D51" s="49"/>
      <c r="E51" s="49"/>
      <c r="F51" s="50" t="s">
        <v>930</v>
      </c>
      <c r="G51" s="51"/>
      <c r="H51" s="51"/>
      <c r="I51" s="51"/>
      <c r="J51" s="52"/>
      <c r="K51" s="54" t="s">
        <v>863</v>
      </c>
      <c r="L51" s="54"/>
      <c r="M51" s="49"/>
      <c r="N51" s="54"/>
      <c r="O51" s="54"/>
      <c r="P51" s="55" t="s">
        <v>42</v>
      </c>
      <c r="Q51" s="56">
        <v>1</v>
      </c>
      <c r="R51" s="58">
        <v>0.1</v>
      </c>
      <c r="S51" s="58"/>
      <c r="T51" s="58"/>
      <c r="U51" s="58"/>
      <c r="V51" s="58"/>
      <c r="W51" s="59" t="s">
        <v>63</v>
      </c>
      <c r="X51" s="60">
        <f>X52+X56+X59</f>
        <v>1200000</v>
      </c>
    </row>
    <row r="52" spans="1:27" s="46" customFormat="1" ht="64.5" customHeight="1" x14ac:dyDescent="0.35">
      <c r="A52" s="87"/>
      <c r="B52" s="87"/>
      <c r="C52" s="62">
        <v>5</v>
      </c>
      <c r="D52" s="62">
        <v>1</v>
      </c>
      <c r="E52" s="62"/>
      <c r="F52" s="61"/>
      <c r="G52" s="63" t="s">
        <v>527</v>
      </c>
      <c r="H52" s="64"/>
      <c r="I52" s="64"/>
      <c r="J52" s="65"/>
      <c r="K52" s="66" t="s">
        <v>863</v>
      </c>
      <c r="L52" s="66"/>
      <c r="M52" s="66"/>
      <c r="N52" s="66"/>
      <c r="O52" s="66"/>
      <c r="P52" s="66" t="s">
        <v>42</v>
      </c>
      <c r="Q52" s="67">
        <v>1</v>
      </c>
      <c r="R52" s="88">
        <v>0.4</v>
      </c>
      <c r="S52" s="69"/>
      <c r="T52" s="69"/>
      <c r="U52" s="69"/>
      <c r="V52" s="69"/>
      <c r="W52" s="66" t="s">
        <v>63</v>
      </c>
      <c r="X52" s="70">
        <f>SUM(X53:X55)</f>
        <v>1200000</v>
      </c>
      <c r="AA52" s="71"/>
    </row>
    <row r="53" spans="1:27" s="84" customFormat="1" ht="70.5" customHeight="1" x14ac:dyDescent="0.35">
      <c r="A53" s="72" t="str">
        <f>+ CONCATENATE("ID", "-", B53, "-",C53, ".", D53, ".", E53)</f>
        <v>ID-DRH-5.1.1</v>
      </c>
      <c r="B53" s="72" t="s">
        <v>150</v>
      </c>
      <c r="C53" s="73">
        <v>5</v>
      </c>
      <c r="D53" s="73">
        <v>1</v>
      </c>
      <c r="E53" s="73">
        <v>1</v>
      </c>
      <c r="F53" s="74"/>
      <c r="G53" s="75"/>
      <c r="H53" s="89" t="s">
        <v>931</v>
      </c>
      <c r="I53" s="78" t="s">
        <v>932</v>
      </c>
      <c r="J53" s="429" t="s">
        <v>150</v>
      </c>
      <c r="K53" s="78" t="s">
        <v>894</v>
      </c>
      <c r="L53" s="76" t="s">
        <v>130</v>
      </c>
      <c r="M53" s="429" t="s">
        <v>50</v>
      </c>
      <c r="N53" s="76" t="s">
        <v>52</v>
      </c>
      <c r="O53" s="76" t="s">
        <v>52</v>
      </c>
      <c r="P53" s="79"/>
      <c r="Q53" s="80"/>
      <c r="R53" s="81">
        <v>0.2</v>
      </c>
      <c r="S53" s="80"/>
      <c r="T53" s="80"/>
      <c r="U53" s="80"/>
      <c r="V53" s="82"/>
      <c r="W53" s="76" t="s">
        <v>63</v>
      </c>
      <c r="X53" s="91" t="s">
        <v>69</v>
      </c>
    </row>
    <row r="54" spans="1:27" s="84" customFormat="1" ht="59.25" customHeight="1" x14ac:dyDescent="0.35">
      <c r="A54" s="72" t="str">
        <f>+ CONCATENATE("ID", "-", B54, "-",C54, ".", D54, ".", E55)</f>
        <v>ID-DRH-5.1.3</v>
      </c>
      <c r="B54" s="72" t="s">
        <v>150</v>
      </c>
      <c r="C54" s="73">
        <v>5</v>
      </c>
      <c r="D54" s="73">
        <v>1</v>
      </c>
      <c r="E54" s="73">
        <v>2</v>
      </c>
      <c r="F54" s="74"/>
      <c r="G54" s="75"/>
      <c r="H54" s="92" t="s">
        <v>933</v>
      </c>
      <c r="I54" s="76" t="s">
        <v>934</v>
      </c>
      <c r="J54" s="429" t="s">
        <v>150</v>
      </c>
      <c r="K54" s="78" t="s">
        <v>894</v>
      </c>
      <c r="L54" s="76" t="s">
        <v>130</v>
      </c>
      <c r="M54" s="429" t="s">
        <v>50</v>
      </c>
      <c r="N54" s="76" t="s">
        <v>51</v>
      </c>
      <c r="O54" s="76" t="s">
        <v>52</v>
      </c>
      <c r="P54" s="79"/>
      <c r="Q54" s="80"/>
      <c r="R54" s="81">
        <v>0.6</v>
      </c>
      <c r="S54" s="80"/>
      <c r="T54" s="80"/>
      <c r="U54" s="80"/>
      <c r="V54" s="82"/>
      <c r="W54" s="76" t="s">
        <v>63</v>
      </c>
      <c r="X54" s="91">
        <v>1200000</v>
      </c>
    </row>
    <row r="55" spans="1:27" s="84" customFormat="1" ht="51.75" customHeight="1" x14ac:dyDescent="0.35">
      <c r="A55" s="72" t="str">
        <f>+ CONCATENATE("ID", "-", B55, "-",C55, ".", D55, ".", E55)</f>
        <v>ID-DRH-5.1.3</v>
      </c>
      <c r="B55" s="72" t="s">
        <v>150</v>
      </c>
      <c r="C55" s="73">
        <v>5</v>
      </c>
      <c r="D55" s="73">
        <v>1</v>
      </c>
      <c r="E55" s="73">
        <v>3</v>
      </c>
      <c r="F55" s="74"/>
      <c r="G55" s="75"/>
      <c r="H55" s="92" t="s">
        <v>935</v>
      </c>
      <c r="I55" s="76" t="s">
        <v>936</v>
      </c>
      <c r="J55" s="429" t="s">
        <v>150</v>
      </c>
      <c r="K55" s="302" t="s">
        <v>894</v>
      </c>
      <c r="L55" s="78" t="s">
        <v>67</v>
      </c>
      <c r="M55" s="429" t="s">
        <v>50</v>
      </c>
      <c r="N55" s="76" t="s">
        <v>115</v>
      </c>
      <c r="O55" s="76" t="s">
        <v>52</v>
      </c>
      <c r="P55" s="79"/>
      <c r="Q55" s="80"/>
      <c r="R55" s="81">
        <v>0.2</v>
      </c>
      <c r="S55" s="80"/>
      <c r="T55" s="80"/>
      <c r="U55" s="80"/>
      <c r="V55" s="82"/>
      <c r="W55" s="77" t="s">
        <v>63</v>
      </c>
      <c r="X55" s="91" t="s">
        <v>69</v>
      </c>
    </row>
    <row r="56" spans="1:27" s="46" customFormat="1" ht="64.5" customHeight="1" x14ac:dyDescent="0.35">
      <c r="A56" s="87"/>
      <c r="B56" s="87"/>
      <c r="C56" s="62">
        <v>5</v>
      </c>
      <c r="D56" s="62">
        <v>2</v>
      </c>
      <c r="E56" s="62"/>
      <c r="F56" s="61"/>
      <c r="G56" s="63" t="s">
        <v>937</v>
      </c>
      <c r="H56" s="64"/>
      <c r="I56" s="64"/>
      <c r="J56" s="65"/>
      <c r="K56" s="66" t="s">
        <v>863</v>
      </c>
      <c r="L56" s="66"/>
      <c r="M56" s="66"/>
      <c r="N56" s="66"/>
      <c r="O56" s="66"/>
      <c r="P56" s="66" t="s">
        <v>42</v>
      </c>
      <c r="Q56" s="67">
        <v>1</v>
      </c>
      <c r="R56" s="88">
        <v>0.6</v>
      </c>
      <c r="S56" s="69"/>
      <c r="T56" s="69"/>
      <c r="U56" s="69"/>
      <c r="V56" s="69"/>
      <c r="W56" s="66" t="s">
        <v>63</v>
      </c>
      <c r="X56" s="70">
        <f>SUM(X57:X58)</f>
        <v>0</v>
      </c>
      <c r="AA56" s="71"/>
    </row>
    <row r="57" spans="1:27" s="84" customFormat="1" ht="71.25" customHeight="1" x14ac:dyDescent="0.35">
      <c r="A57" s="72" t="str">
        <f>+ CONCATENATE("ID", "-", B57, "-",C57, ".", D57, ".", E58)</f>
        <v>ID-DRH-5.2.2</v>
      </c>
      <c r="B57" s="72" t="s">
        <v>150</v>
      </c>
      <c r="C57" s="73">
        <v>5</v>
      </c>
      <c r="D57" s="73">
        <v>2</v>
      </c>
      <c r="E57" s="73">
        <v>1</v>
      </c>
      <c r="F57" s="74"/>
      <c r="G57" s="75"/>
      <c r="H57" s="92" t="s">
        <v>938</v>
      </c>
      <c r="I57" s="279" t="s">
        <v>939</v>
      </c>
      <c r="J57" s="72" t="s">
        <v>150</v>
      </c>
      <c r="K57" s="279" t="s">
        <v>894</v>
      </c>
      <c r="L57" s="77" t="s">
        <v>130</v>
      </c>
      <c r="M57" s="72" t="s">
        <v>50</v>
      </c>
      <c r="N57" s="76" t="s">
        <v>158</v>
      </c>
      <c r="O57" s="76" t="s">
        <v>52</v>
      </c>
      <c r="P57" s="79"/>
      <c r="Q57" s="80"/>
      <c r="R57" s="318">
        <v>0.5</v>
      </c>
      <c r="S57" s="80"/>
      <c r="T57" s="80"/>
      <c r="U57" s="80"/>
      <c r="V57" s="82"/>
      <c r="W57" s="76" t="s">
        <v>63</v>
      </c>
      <c r="X57" s="91" t="s">
        <v>69</v>
      </c>
    </row>
    <row r="58" spans="1:27" s="84" customFormat="1" ht="59.25" customHeight="1" x14ac:dyDescent="0.35">
      <c r="A58" s="72" t="str">
        <f>+ CONCATENATE("ID", "-", B58, "-",C58, ".", D58, ".", E58)</f>
        <v>ID-DRH-5.2.2</v>
      </c>
      <c r="B58" s="72" t="s">
        <v>150</v>
      </c>
      <c r="C58" s="73">
        <v>5</v>
      </c>
      <c r="D58" s="73">
        <v>2</v>
      </c>
      <c r="E58" s="73">
        <v>2</v>
      </c>
      <c r="F58" s="74"/>
      <c r="G58" s="75"/>
      <c r="H58" s="89" t="s">
        <v>940</v>
      </c>
      <c r="I58" s="436" t="s">
        <v>941</v>
      </c>
      <c r="J58" s="437" t="s">
        <v>150</v>
      </c>
      <c r="K58" s="436" t="s">
        <v>894</v>
      </c>
      <c r="L58" s="438" t="s">
        <v>67</v>
      </c>
      <c r="M58" s="72" t="s">
        <v>50</v>
      </c>
      <c r="N58" s="76" t="s">
        <v>51</v>
      </c>
      <c r="O58" s="438" t="s">
        <v>52</v>
      </c>
      <c r="P58" s="79"/>
      <c r="Q58" s="80"/>
      <c r="R58" s="318">
        <v>0.5</v>
      </c>
      <c r="S58" s="80"/>
      <c r="T58" s="80"/>
      <c r="U58" s="80"/>
      <c r="V58" s="82"/>
      <c r="W58" s="77" t="s">
        <v>63</v>
      </c>
      <c r="X58" s="91" t="s">
        <v>69</v>
      </c>
    </row>
    <row r="59" spans="1:27" s="46" customFormat="1" ht="64.5" customHeight="1" x14ac:dyDescent="0.35">
      <c r="A59" s="87"/>
      <c r="B59" s="87"/>
      <c r="C59" s="62">
        <v>5</v>
      </c>
      <c r="D59" s="62">
        <v>3</v>
      </c>
      <c r="E59" s="62"/>
      <c r="F59" s="61"/>
      <c r="G59" s="439" t="s">
        <v>942</v>
      </c>
      <c r="H59" s="440"/>
      <c r="I59" s="440"/>
      <c r="J59" s="65"/>
      <c r="K59" s="66" t="s">
        <v>863</v>
      </c>
      <c r="L59" s="66"/>
      <c r="M59" s="66"/>
      <c r="N59" s="66"/>
      <c r="O59" s="66"/>
      <c r="P59" s="66" t="s">
        <v>42</v>
      </c>
      <c r="Q59" s="67">
        <v>1</v>
      </c>
      <c r="R59" s="88">
        <v>0.6</v>
      </c>
      <c r="S59" s="69"/>
      <c r="T59" s="69"/>
      <c r="U59" s="69"/>
      <c r="V59" s="69"/>
      <c r="W59" s="66" t="s">
        <v>63</v>
      </c>
      <c r="X59" s="70">
        <f>SUM(X60:X62)</f>
        <v>0</v>
      </c>
      <c r="AA59" s="71"/>
    </row>
    <row r="60" spans="1:27" s="84" customFormat="1" ht="59.25" customHeight="1" x14ac:dyDescent="0.35">
      <c r="A60" s="80" t="str">
        <f>+ CONCATENATE("ID", "-", B60, "-",C60, ".", D60, ".", E60)</f>
        <v>ID-DRH-5.3.1</v>
      </c>
      <c r="B60" s="80" t="s">
        <v>150</v>
      </c>
      <c r="C60" s="73">
        <v>5</v>
      </c>
      <c r="D60" s="73">
        <v>3</v>
      </c>
      <c r="E60" s="73">
        <v>1</v>
      </c>
      <c r="F60" s="74"/>
      <c r="G60" s="75"/>
      <c r="H60" s="92" t="s">
        <v>943</v>
      </c>
      <c r="I60" s="319" t="s">
        <v>944</v>
      </c>
      <c r="J60" s="441" t="s">
        <v>150</v>
      </c>
      <c r="K60" s="319" t="s">
        <v>894</v>
      </c>
      <c r="L60" s="319" t="s">
        <v>67</v>
      </c>
      <c r="M60" s="80" t="s">
        <v>50</v>
      </c>
      <c r="N60" s="76" t="s">
        <v>115</v>
      </c>
      <c r="O60" s="76" t="s">
        <v>52</v>
      </c>
      <c r="P60" s="79"/>
      <c r="Q60" s="80"/>
      <c r="R60" s="280">
        <v>0.5</v>
      </c>
      <c r="S60" s="80"/>
      <c r="T60" s="80"/>
      <c r="U60" s="80"/>
      <c r="V60" s="82"/>
      <c r="W60" s="76" t="s">
        <v>63</v>
      </c>
      <c r="X60" s="91" t="s">
        <v>69</v>
      </c>
    </row>
    <row r="61" spans="1:27" s="84" customFormat="1" ht="102" customHeight="1" x14ac:dyDescent="0.35">
      <c r="A61" s="72" t="str">
        <f>+ CONCATENATE("ID", "-", B61, "-",C61, ".", D61, ".", E62)</f>
        <v>ID-DRH-5.3.3</v>
      </c>
      <c r="B61" s="72" t="s">
        <v>150</v>
      </c>
      <c r="C61" s="73">
        <v>5</v>
      </c>
      <c r="D61" s="73">
        <v>3</v>
      </c>
      <c r="E61" s="73">
        <v>2</v>
      </c>
      <c r="F61" s="74"/>
      <c r="G61" s="75"/>
      <c r="H61" s="307" t="s">
        <v>945</v>
      </c>
      <c r="I61" s="355" t="s">
        <v>946</v>
      </c>
      <c r="J61" s="72" t="s">
        <v>150</v>
      </c>
      <c r="K61" s="279" t="s">
        <v>894</v>
      </c>
      <c r="L61" s="77" t="s">
        <v>130</v>
      </c>
      <c r="M61" s="72" t="s">
        <v>50</v>
      </c>
      <c r="N61" s="76" t="s">
        <v>158</v>
      </c>
      <c r="O61" s="76" t="s">
        <v>52</v>
      </c>
      <c r="P61" s="79"/>
      <c r="Q61" s="80"/>
      <c r="R61" s="318">
        <v>0.3</v>
      </c>
      <c r="S61" s="80"/>
      <c r="T61" s="80"/>
      <c r="U61" s="80"/>
      <c r="V61" s="82"/>
      <c r="W61" s="76" t="s">
        <v>63</v>
      </c>
      <c r="X61" s="91" t="s">
        <v>69</v>
      </c>
    </row>
    <row r="62" spans="1:27" s="84" customFormat="1" ht="59.25" customHeight="1" x14ac:dyDescent="0.35">
      <c r="A62" s="72" t="str">
        <f>+ CONCATENATE("ID", "-", B62, "-",C62, ".", D62, ".", E62)</f>
        <v>ID-DRH-5.3.3</v>
      </c>
      <c r="B62" s="72" t="s">
        <v>150</v>
      </c>
      <c r="C62" s="73">
        <v>5</v>
      </c>
      <c r="D62" s="73">
        <v>3</v>
      </c>
      <c r="E62" s="73">
        <v>3</v>
      </c>
      <c r="F62" s="74"/>
      <c r="G62" s="75"/>
      <c r="H62" s="92" t="s">
        <v>947</v>
      </c>
      <c r="I62" s="436" t="s">
        <v>705</v>
      </c>
      <c r="J62" s="437" t="s">
        <v>150</v>
      </c>
      <c r="K62" s="436" t="s">
        <v>894</v>
      </c>
      <c r="L62" s="438" t="s">
        <v>67</v>
      </c>
      <c r="M62" s="72" t="s">
        <v>50</v>
      </c>
      <c r="N62" s="438" t="s">
        <v>52</v>
      </c>
      <c r="O62" s="438" t="s">
        <v>52</v>
      </c>
      <c r="P62" s="79"/>
      <c r="Q62" s="80"/>
      <c r="R62" s="318">
        <v>0.2</v>
      </c>
      <c r="S62" s="80"/>
      <c r="T62" s="80"/>
      <c r="U62" s="80"/>
      <c r="V62" s="82"/>
      <c r="W62" s="77" t="s">
        <v>63</v>
      </c>
      <c r="X62" s="91" t="s">
        <v>69</v>
      </c>
    </row>
    <row r="63" spans="1:27" s="46" customFormat="1" ht="73.5" customHeight="1" x14ac:dyDescent="0.35">
      <c r="A63" s="86"/>
      <c r="B63" s="49"/>
      <c r="C63" s="49"/>
      <c r="D63" s="49"/>
      <c r="E63" s="49"/>
      <c r="F63" s="50" t="s">
        <v>948</v>
      </c>
      <c r="G63" s="51"/>
      <c r="H63" s="51"/>
      <c r="I63" s="51"/>
      <c r="J63" s="52"/>
      <c r="K63" s="54" t="s">
        <v>863</v>
      </c>
      <c r="L63" s="54"/>
      <c r="M63" s="49"/>
      <c r="N63" s="54"/>
      <c r="O63" s="54"/>
      <c r="P63" s="55" t="s">
        <v>42</v>
      </c>
      <c r="Q63" s="56">
        <v>1</v>
      </c>
      <c r="R63" s="58">
        <v>0.1</v>
      </c>
      <c r="S63" s="58"/>
      <c r="T63" s="58"/>
      <c r="U63" s="58"/>
      <c r="V63" s="58"/>
      <c r="W63" s="59" t="s">
        <v>63</v>
      </c>
      <c r="X63" s="60">
        <f>X64</f>
        <v>0</v>
      </c>
    </row>
    <row r="64" spans="1:27" s="46" customFormat="1" ht="64.5" customHeight="1" x14ac:dyDescent="0.35">
      <c r="A64" s="87"/>
      <c r="B64" s="87"/>
      <c r="C64" s="62">
        <v>6</v>
      </c>
      <c r="D64" s="62">
        <v>1</v>
      </c>
      <c r="E64" s="62"/>
      <c r="F64" s="61"/>
      <c r="G64" s="63" t="s">
        <v>949</v>
      </c>
      <c r="H64" s="64"/>
      <c r="I64" s="64"/>
      <c r="J64" s="65"/>
      <c r="K64" s="66" t="s">
        <v>863</v>
      </c>
      <c r="L64" s="66"/>
      <c r="M64" s="66"/>
      <c r="N64" s="66"/>
      <c r="O64" s="66"/>
      <c r="P64" s="66" t="s">
        <v>42</v>
      </c>
      <c r="Q64" s="67">
        <v>1</v>
      </c>
      <c r="R64" s="88">
        <v>1</v>
      </c>
      <c r="S64" s="69"/>
      <c r="T64" s="69"/>
      <c r="U64" s="69"/>
      <c r="V64" s="69"/>
      <c r="W64" s="66" t="s">
        <v>63</v>
      </c>
      <c r="X64" s="70">
        <f>SUM(X65:X67)</f>
        <v>0</v>
      </c>
      <c r="AA64" s="71"/>
    </row>
    <row r="65" spans="1:27" s="84" customFormat="1" ht="70.5" customHeight="1" x14ac:dyDescent="0.35">
      <c r="A65" s="72" t="str">
        <f>+ CONCATENATE("ID", "-", B65, "-",C65, ".", D65, ".", E65)</f>
        <v>ID-DRH-6.1.1</v>
      </c>
      <c r="B65" s="72" t="s">
        <v>150</v>
      </c>
      <c r="C65" s="73">
        <v>6</v>
      </c>
      <c r="D65" s="73">
        <v>1</v>
      </c>
      <c r="E65" s="73">
        <v>1</v>
      </c>
      <c r="F65" s="74"/>
      <c r="G65" s="75"/>
      <c r="H65" s="396" t="s">
        <v>950</v>
      </c>
      <c r="I65" s="76" t="s">
        <v>951</v>
      </c>
      <c r="J65" s="429" t="s">
        <v>150</v>
      </c>
      <c r="K65" s="78" t="s">
        <v>952</v>
      </c>
      <c r="L65" s="76" t="s">
        <v>59</v>
      </c>
      <c r="M65" s="429" t="s">
        <v>50</v>
      </c>
      <c r="N65" s="78" t="s">
        <v>121</v>
      </c>
      <c r="O65" s="78" t="s">
        <v>52</v>
      </c>
      <c r="P65" s="79"/>
      <c r="Q65" s="80"/>
      <c r="R65" s="81">
        <v>0.45</v>
      </c>
      <c r="S65" s="80"/>
      <c r="T65" s="80"/>
      <c r="U65" s="80"/>
      <c r="V65" s="82"/>
      <c r="W65" s="76" t="s">
        <v>63</v>
      </c>
      <c r="X65" s="91" t="s">
        <v>69</v>
      </c>
    </row>
    <row r="66" spans="1:27" s="84" customFormat="1" ht="59.25" customHeight="1" x14ac:dyDescent="0.35">
      <c r="A66" s="72" t="str">
        <f>+ CONCATENATE("ID", "-", B66, "-",C66, ".", D66, ".", E67)</f>
        <v>ID-DRH-6.1.3</v>
      </c>
      <c r="B66" s="72" t="s">
        <v>150</v>
      </c>
      <c r="C66" s="73">
        <v>6</v>
      </c>
      <c r="D66" s="73">
        <v>1</v>
      </c>
      <c r="E66" s="73">
        <v>2</v>
      </c>
      <c r="F66" s="74"/>
      <c r="G66" s="75"/>
      <c r="H66" s="396" t="s">
        <v>953</v>
      </c>
      <c r="I66" s="76" t="s">
        <v>954</v>
      </c>
      <c r="J66" s="73" t="s">
        <v>150</v>
      </c>
      <c r="K66" s="78" t="s">
        <v>894</v>
      </c>
      <c r="L66" s="76" t="s">
        <v>59</v>
      </c>
      <c r="M66" s="429" t="s">
        <v>50</v>
      </c>
      <c r="N66" s="78" t="s">
        <v>121</v>
      </c>
      <c r="O66" s="78" t="s">
        <v>52</v>
      </c>
      <c r="P66" s="79"/>
      <c r="Q66" s="80"/>
      <c r="R66" s="81">
        <v>0.25</v>
      </c>
      <c r="S66" s="80"/>
      <c r="T66" s="80"/>
      <c r="U66" s="80"/>
      <c r="V66" s="82"/>
      <c r="W66" s="76" t="s">
        <v>63</v>
      </c>
      <c r="X66" s="91" t="s">
        <v>69</v>
      </c>
    </row>
    <row r="67" spans="1:27" s="84" customFormat="1" ht="59.25" customHeight="1" x14ac:dyDescent="0.35">
      <c r="A67" s="72" t="str">
        <f>+ CONCATENATE("ID", "-", B67, "-",C67, ".", D67, ".", E67)</f>
        <v>ID-DRH-6.1.3</v>
      </c>
      <c r="B67" s="72" t="s">
        <v>150</v>
      </c>
      <c r="C67" s="73">
        <v>6</v>
      </c>
      <c r="D67" s="73">
        <v>1</v>
      </c>
      <c r="E67" s="73">
        <v>3</v>
      </c>
      <c r="F67" s="74"/>
      <c r="G67" s="75"/>
      <c r="H67" s="396" t="s">
        <v>955</v>
      </c>
      <c r="I67" s="76" t="s">
        <v>956</v>
      </c>
      <c r="J67" s="429" t="s">
        <v>150</v>
      </c>
      <c r="K67" s="78" t="s">
        <v>863</v>
      </c>
      <c r="L67" s="76" t="s">
        <v>130</v>
      </c>
      <c r="M67" s="429" t="s">
        <v>50</v>
      </c>
      <c r="N67" s="76" t="s">
        <v>115</v>
      </c>
      <c r="O67" s="78" t="s">
        <v>52</v>
      </c>
      <c r="P67" s="79"/>
      <c r="Q67" s="80"/>
      <c r="R67" s="81">
        <v>0.3</v>
      </c>
      <c r="S67" s="80"/>
      <c r="T67" s="80"/>
      <c r="U67" s="80"/>
      <c r="V67" s="82"/>
      <c r="W67" s="77" t="s">
        <v>63</v>
      </c>
      <c r="X67" s="91" t="s">
        <v>69</v>
      </c>
    </row>
    <row r="68" spans="1:27" s="46" customFormat="1" ht="73.5" customHeight="1" x14ac:dyDescent="0.35">
      <c r="A68" s="86"/>
      <c r="B68" s="49"/>
      <c r="C68" s="49"/>
      <c r="D68" s="49"/>
      <c r="E68" s="49"/>
      <c r="F68" s="50" t="s">
        <v>957</v>
      </c>
      <c r="G68" s="51"/>
      <c r="H68" s="51"/>
      <c r="I68" s="51"/>
      <c r="J68" s="52"/>
      <c r="K68" s="54" t="s">
        <v>863</v>
      </c>
      <c r="L68" s="54"/>
      <c r="M68" s="49"/>
      <c r="N68" s="54"/>
      <c r="O68" s="54"/>
      <c r="P68" s="55" t="s">
        <v>42</v>
      </c>
      <c r="Q68" s="56">
        <v>1</v>
      </c>
      <c r="R68" s="58">
        <v>0.15</v>
      </c>
      <c r="S68" s="58"/>
      <c r="T68" s="58"/>
      <c r="U68" s="58"/>
      <c r="V68" s="58"/>
      <c r="W68" s="59" t="s">
        <v>63</v>
      </c>
      <c r="X68" s="60">
        <f>X69+X72</f>
        <v>116850</v>
      </c>
    </row>
    <row r="69" spans="1:27" s="46" customFormat="1" ht="64.5" customHeight="1" x14ac:dyDescent="0.35">
      <c r="A69" s="87"/>
      <c r="B69" s="87"/>
      <c r="C69" s="62">
        <v>7</v>
      </c>
      <c r="D69" s="62">
        <v>1</v>
      </c>
      <c r="E69" s="62"/>
      <c r="F69" s="61"/>
      <c r="G69" s="63" t="s">
        <v>958</v>
      </c>
      <c r="H69" s="64"/>
      <c r="I69" s="64"/>
      <c r="J69" s="65"/>
      <c r="K69" s="66" t="s">
        <v>863</v>
      </c>
      <c r="L69" s="66"/>
      <c r="M69" s="66"/>
      <c r="N69" s="66"/>
      <c r="O69" s="66"/>
      <c r="P69" s="66" t="s">
        <v>42</v>
      </c>
      <c r="Q69" s="67">
        <v>1</v>
      </c>
      <c r="R69" s="88">
        <v>0.5</v>
      </c>
      <c r="S69" s="69"/>
      <c r="T69" s="69"/>
      <c r="U69" s="69"/>
      <c r="V69" s="69"/>
      <c r="W69" s="66" t="s">
        <v>63</v>
      </c>
      <c r="X69" s="70">
        <f>SUM(X70:X71)</f>
        <v>116850</v>
      </c>
      <c r="AA69" s="71"/>
    </row>
    <row r="70" spans="1:27" s="84" customFormat="1" ht="84.75" customHeight="1" x14ac:dyDescent="0.35">
      <c r="A70" s="72" t="str">
        <f>+ CONCATENATE("ID", "-", B70, "-",C70, ".", D70, ".", E70)</f>
        <v>ID-DRH-7.1.1</v>
      </c>
      <c r="B70" s="72" t="s">
        <v>150</v>
      </c>
      <c r="C70" s="73">
        <v>7</v>
      </c>
      <c r="D70" s="73">
        <v>1</v>
      </c>
      <c r="E70" s="73">
        <v>1</v>
      </c>
      <c r="F70" s="74"/>
      <c r="G70" s="75"/>
      <c r="H70" s="442" t="s">
        <v>959</v>
      </c>
      <c r="I70" s="77" t="s">
        <v>66</v>
      </c>
      <c r="J70" s="73" t="s">
        <v>150</v>
      </c>
      <c r="K70" s="78" t="s">
        <v>952</v>
      </c>
      <c r="L70" s="77" t="s">
        <v>67</v>
      </c>
      <c r="M70" s="90" t="s">
        <v>50</v>
      </c>
      <c r="N70" s="77" t="s">
        <v>51</v>
      </c>
      <c r="O70" s="77" t="s">
        <v>52</v>
      </c>
      <c r="P70" s="79"/>
      <c r="Q70" s="80"/>
      <c r="R70" s="263">
        <v>0.7</v>
      </c>
      <c r="S70" s="80"/>
      <c r="T70" s="80"/>
      <c r="U70" s="80"/>
      <c r="V70" s="82"/>
      <c r="W70" s="76" t="s">
        <v>63</v>
      </c>
      <c r="X70" s="91">
        <v>116850</v>
      </c>
    </row>
    <row r="71" spans="1:27" s="84" customFormat="1" ht="68.25" customHeight="1" x14ac:dyDescent="0.35">
      <c r="A71" s="72" t="str">
        <f>+ CONCATENATE("ID", "-", B71, "-",C71, ".", D71, ".", E71)</f>
        <v>ID-DRH-7.1.2</v>
      </c>
      <c r="B71" s="72" t="s">
        <v>150</v>
      </c>
      <c r="C71" s="73">
        <v>7</v>
      </c>
      <c r="D71" s="73">
        <v>1</v>
      </c>
      <c r="E71" s="73">
        <v>2</v>
      </c>
      <c r="F71" s="74"/>
      <c r="G71" s="75"/>
      <c r="H71" s="442" t="s">
        <v>960</v>
      </c>
      <c r="I71" s="77" t="s">
        <v>212</v>
      </c>
      <c r="J71" s="73" t="s">
        <v>150</v>
      </c>
      <c r="K71" s="78" t="s">
        <v>952</v>
      </c>
      <c r="L71" s="77" t="s">
        <v>67</v>
      </c>
      <c r="M71" s="90" t="s">
        <v>50</v>
      </c>
      <c r="N71" s="77" t="s">
        <v>51</v>
      </c>
      <c r="O71" s="77" t="s">
        <v>52</v>
      </c>
      <c r="P71" s="79"/>
      <c r="Q71" s="80"/>
      <c r="R71" s="263">
        <v>0.3</v>
      </c>
      <c r="S71" s="80"/>
      <c r="T71" s="80"/>
      <c r="U71" s="80"/>
      <c r="V71" s="82"/>
      <c r="W71" s="76" t="s">
        <v>63</v>
      </c>
      <c r="X71" s="91" t="s">
        <v>69</v>
      </c>
    </row>
    <row r="72" spans="1:27" s="46" customFormat="1" ht="64.5" customHeight="1" x14ac:dyDescent="0.35">
      <c r="A72" s="87"/>
      <c r="B72" s="87"/>
      <c r="C72" s="62">
        <v>7</v>
      </c>
      <c r="D72" s="62">
        <v>2</v>
      </c>
      <c r="E72" s="62"/>
      <c r="F72" s="61"/>
      <c r="G72" s="63" t="s">
        <v>961</v>
      </c>
      <c r="H72" s="64"/>
      <c r="I72" s="64"/>
      <c r="J72" s="65"/>
      <c r="K72" s="66" t="s">
        <v>863</v>
      </c>
      <c r="L72" s="66"/>
      <c r="M72" s="66"/>
      <c r="N72" s="66"/>
      <c r="O72" s="66"/>
      <c r="P72" s="66" t="s">
        <v>42</v>
      </c>
      <c r="Q72" s="67">
        <v>1</v>
      </c>
      <c r="R72" s="88">
        <v>0.5</v>
      </c>
      <c r="S72" s="69"/>
      <c r="T72" s="69"/>
      <c r="U72" s="69"/>
      <c r="V72" s="69"/>
      <c r="W72" s="66" t="s">
        <v>63</v>
      </c>
      <c r="X72" s="70">
        <f>SUM(X73:X74)</f>
        <v>0</v>
      </c>
      <c r="AA72" s="71"/>
    </row>
    <row r="73" spans="1:27" s="84" customFormat="1" ht="70.5" customHeight="1" x14ac:dyDescent="0.35">
      <c r="A73" s="72" t="str">
        <f>+ CONCATENATE("ID", "-", B73, "-",C73, ".", D73, ".", E73)</f>
        <v>ID-DRH-7.2.1</v>
      </c>
      <c r="B73" s="72" t="s">
        <v>150</v>
      </c>
      <c r="C73" s="73">
        <v>7</v>
      </c>
      <c r="D73" s="73">
        <v>2</v>
      </c>
      <c r="E73" s="73">
        <v>1</v>
      </c>
      <c r="F73" s="74"/>
      <c r="G73" s="75"/>
      <c r="H73" s="442" t="s">
        <v>962</v>
      </c>
      <c r="I73" s="77" t="s">
        <v>188</v>
      </c>
      <c r="J73" s="73" t="s">
        <v>150</v>
      </c>
      <c r="K73" s="78" t="s">
        <v>952</v>
      </c>
      <c r="L73" s="77" t="s">
        <v>67</v>
      </c>
      <c r="M73" s="90" t="s">
        <v>50</v>
      </c>
      <c r="N73" s="77" t="s">
        <v>115</v>
      </c>
      <c r="O73" s="77" t="s">
        <v>52</v>
      </c>
      <c r="P73" s="79"/>
      <c r="Q73" s="80"/>
      <c r="R73" s="263">
        <v>0.7</v>
      </c>
      <c r="S73" s="80"/>
      <c r="T73" s="80"/>
      <c r="U73" s="80"/>
      <c r="V73" s="82"/>
      <c r="W73" s="76" t="s">
        <v>63</v>
      </c>
      <c r="X73" s="91" t="s">
        <v>69</v>
      </c>
    </row>
    <row r="74" spans="1:27" s="84" customFormat="1" ht="59.25" customHeight="1" x14ac:dyDescent="0.35">
      <c r="A74" s="72" t="e">
        <f>+ CONCATENATE("ID", "-", B74, "-",C74, ".", D74, ".",#REF!)</f>
        <v>#REF!</v>
      </c>
      <c r="B74" s="72" t="s">
        <v>150</v>
      </c>
      <c r="C74" s="73">
        <v>7</v>
      </c>
      <c r="D74" s="73">
        <v>2</v>
      </c>
      <c r="E74" s="73">
        <v>2</v>
      </c>
      <c r="F74" s="74"/>
      <c r="G74" s="75"/>
      <c r="H74" s="442" t="s">
        <v>963</v>
      </c>
      <c r="I74" s="77" t="s">
        <v>74</v>
      </c>
      <c r="J74" s="73" t="s">
        <v>150</v>
      </c>
      <c r="K74" s="78" t="s">
        <v>952</v>
      </c>
      <c r="L74" s="77" t="s">
        <v>67</v>
      </c>
      <c r="M74" s="90" t="s">
        <v>50</v>
      </c>
      <c r="N74" s="77" t="s">
        <v>115</v>
      </c>
      <c r="O74" s="77" t="s">
        <v>52</v>
      </c>
      <c r="P74" s="79"/>
      <c r="Q74" s="80"/>
      <c r="R74" s="263">
        <v>0.3</v>
      </c>
      <c r="S74" s="80"/>
      <c r="T74" s="80"/>
      <c r="U74" s="80"/>
      <c r="V74" s="82"/>
      <c r="W74" s="76" t="s">
        <v>63</v>
      </c>
      <c r="X74" s="91" t="s">
        <v>69</v>
      </c>
    </row>
    <row r="75" spans="1:27" s="47" customFormat="1" ht="21" x14ac:dyDescent="0.35">
      <c r="I75" s="93"/>
      <c r="K75" s="94"/>
      <c r="L75" s="95"/>
      <c r="N75" s="95"/>
      <c r="O75" s="95"/>
      <c r="P75" s="93"/>
      <c r="R75" s="96"/>
      <c r="W75" s="94"/>
    </row>
    <row r="76" spans="1:27" s="47" customFormat="1" ht="21" x14ac:dyDescent="0.35">
      <c r="I76" s="93"/>
      <c r="K76" s="94"/>
      <c r="L76" s="95"/>
      <c r="N76" s="95"/>
      <c r="O76" s="95"/>
      <c r="P76" s="93"/>
      <c r="R76" s="96"/>
      <c r="W76" s="94" t="s">
        <v>217</v>
      </c>
      <c r="X76" s="443">
        <f>+X68+X63+X51+X47+X37+X18+X9</f>
        <v>34190350</v>
      </c>
    </row>
    <row r="77" spans="1:27" s="47" customFormat="1" ht="21" x14ac:dyDescent="0.35">
      <c r="I77" s="93"/>
      <c r="K77" s="94"/>
      <c r="L77" s="95"/>
      <c r="N77" s="95"/>
      <c r="O77" s="95"/>
      <c r="P77" s="93"/>
      <c r="R77" s="96"/>
      <c r="W77" s="94"/>
    </row>
    <row r="78" spans="1:27" s="47" customFormat="1" ht="21" x14ac:dyDescent="0.35">
      <c r="I78" s="93"/>
      <c r="K78" s="94"/>
      <c r="L78" s="95"/>
      <c r="N78" s="95"/>
      <c r="O78" s="95"/>
      <c r="P78" s="93"/>
      <c r="R78" s="96"/>
      <c r="W78" s="94"/>
    </row>
    <row r="79" spans="1:27" s="47" customFormat="1" ht="21" x14ac:dyDescent="0.35">
      <c r="I79" s="93"/>
      <c r="K79" s="94"/>
      <c r="L79" s="95"/>
      <c r="N79" s="95"/>
      <c r="O79" s="95"/>
      <c r="P79" s="93"/>
      <c r="R79" s="96"/>
      <c r="W79" s="94"/>
    </row>
    <row r="80" spans="1:27" s="47" customFormat="1" ht="21" x14ac:dyDescent="0.35">
      <c r="I80" s="93"/>
      <c r="K80" s="94"/>
      <c r="L80" s="95"/>
      <c r="N80" s="95"/>
      <c r="O80" s="95"/>
      <c r="P80" s="93"/>
      <c r="R80" s="96"/>
      <c r="W80" s="94"/>
    </row>
    <row r="81" spans="1:24" s="47" customFormat="1" ht="27" thickBot="1" x14ac:dyDescent="0.45">
      <c r="A81" s="270" t="s">
        <v>75</v>
      </c>
      <c r="B81" s="270"/>
      <c r="C81" s="270"/>
      <c r="D81" s="270"/>
      <c r="E81" s="270"/>
      <c r="F81" s="270"/>
      <c r="G81" s="270"/>
      <c r="H81" s="98"/>
      <c r="I81" s="98"/>
      <c r="K81" s="151" t="s">
        <v>76</v>
      </c>
      <c r="L81" s="99"/>
      <c r="M81" s="99"/>
      <c r="N81" s="99"/>
      <c r="O81" s="99"/>
      <c r="P81" s="100"/>
      <c r="Q81" s="99"/>
      <c r="R81" s="283"/>
      <c r="S81" s="99"/>
      <c r="T81" s="99"/>
      <c r="U81" s="99"/>
      <c r="V81" s="99"/>
      <c r="W81" s="100"/>
      <c r="X81" s="99"/>
    </row>
    <row r="82" spans="1:24" s="47" customFormat="1" ht="21" customHeight="1" x14ac:dyDescent="0.35">
      <c r="G82" s="444"/>
      <c r="H82" s="101" t="s">
        <v>964</v>
      </c>
      <c r="I82" s="101"/>
      <c r="J82" s="102"/>
      <c r="K82" s="102"/>
      <c r="L82" s="103" t="s">
        <v>78</v>
      </c>
      <c r="M82" s="103"/>
      <c r="N82" s="103"/>
      <c r="O82" s="103"/>
      <c r="P82" s="103"/>
      <c r="Q82" s="103"/>
      <c r="R82" s="103"/>
      <c r="S82" s="103"/>
      <c r="T82" s="103"/>
      <c r="U82" s="103"/>
      <c r="V82" s="103"/>
      <c r="W82" s="103"/>
      <c r="X82" s="103"/>
    </row>
    <row r="83" spans="1:24" s="47" customFormat="1" ht="37.5" customHeight="1" x14ac:dyDescent="0.35">
      <c r="F83" s="94"/>
      <c r="G83" s="94"/>
      <c r="H83" s="108" t="s">
        <v>965</v>
      </c>
      <c r="I83" s="108"/>
      <c r="J83" s="240"/>
      <c r="K83" s="240"/>
      <c r="L83" s="108" t="s">
        <v>192</v>
      </c>
      <c r="M83" s="108"/>
      <c r="N83" s="108"/>
      <c r="O83" s="108"/>
      <c r="P83" s="108"/>
      <c r="Q83" s="108"/>
      <c r="R83" s="108"/>
      <c r="S83" s="108"/>
      <c r="T83" s="108"/>
      <c r="U83" s="108"/>
      <c r="V83" s="108"/>
      <c r="W83" s="108"/>
      <c r="X83" s="108"/>
    </row>
    <row r="84" spans="1:24" ht="41.25" customHeight="1" x14ac:dyDescent="0.25">
      <c r="X84" s="240"/>
    </row>
    <row r="85" spans="1:24" ht="21" x14ac:dyDescent="0.25">
      <c r="L85" s="12"/>
      <c r="M85" s="111"/>
      <c r="N85" s="112"/>
    </row>
    <row r="86" spans="1:24" ht="21" x14ac:dyDescent="0.25">
      <c r="N86" s="112"/>
      <c r="O86" s="113"/>
    </row>
  </sheetData>
  <sheetProtection selectLockedCells="1"/>
  <autoFilter ref="A8:O74" xr:uid="{00000000-0009-0000-0000-000000000000}"/>
  <dataConsolidate/>
  <mergeCells count="50">
    <mergeCell ref="H82:I82"/>
    <mergeCell ref="L82:X82"/>
    <mergeCell ref="H83:I83"/>
    <mergeCell ref="L83:X83"/>
    <mergeCell ref="G64:I64"/>
    <mergeCell ref="F68:J68"/>
    <mergeCell ref="G69:I69"/>
    <mergeCell ref="G72:I72"/>
    <mergeCell ref="A81:G81"/>
    <mergeCell ref="H81:I81"/>
    <mergeCell ref="G48:I48"/>
    <mergeCell ref="F51:J51"/>
    <mergeCell ref="G52:I52"/>
    <mergeCell ref="G56:I56"/>
    <mergeCell ref="G59:I59"/>
    <mergeCell ref="F63:J63"/>
    <mergeCell ref="G32:I32"/>
    <mergeCell ref="G35:I35"/>
    <mergeCell ref="F37:J37"/>
    <mergeCell ref="G38:I38"/>
    <mergeCell ref="G45:I45"/>
    <mergeCell ref="F47:J47"/>
    <mergeCell ref="F9:J9"/>
    <mergeCell ref="G10:I10"/>
    <mergeCell ref="G14:I14"/>
    <mergeCell ref="F18:J18"/>
    <mergeCell ref="G19:I19"/>
    <mergeCell ref="G22:I22"/>
    <mergeCell ref="P6:V6"/>
    <mergeCell ref="W6:X6"/>
    <mergeCell ref="A7:E7"/>
    <mergeCell ref="F7:M7"/>
    <mergeCell ref="N7:O7"/>
    <mergeCell ref="P7:P8"/>
    <mergeCell ref="Q7:Q8"/>
    <mergeCell ref="R7:R8"/>
    <mergeCell ref="W7:W8"/>
    <mergeCell ref="X7:X8"/>
    <mergeCell ref="A5:E5"/>
    <mergeCell ref="I5:O5"/>
    <mergeCell ref="A6:B6"/>
    <mergeCell ref="C6:E6"/>
    <mergeCell ref="F6:I6"/>
    <mergeCell ref="J6:O6"/>
    <mergeCell ref="A1:H3"/>
    <mergeCell ref="I1:K3"/>
    <mergeCell ref="Q1:R1"/>
    <mergeCell ref="V1:X3"/>
    <mergeCell ref="Q2:R2"/>
    <mergeCell ref="Q3:R3"/>
  </mergeCells>
  <dataValidations count="1">
    <dataValidation allowBlank="1" showInputMessage="1" showErrorMessage="1" sqref="B48:B50 B38:B46 B64:B67 B69:B74 B52:B62 B19:B36 B10:B17" xr:uid="{EA4C86F1-BFBF-49DD-A130-C58A3760D1A9}"/>
  </dataValidations>
  <printOptions horizontalCentered="1"/>
  <pageMargins left="0" right="0" top="0.25" bottom="0.25" header="0.3" footer="0.3"/>
  <pageSetup paperSize="5" scale="43" orientation="landscape" r:id="rId1"/>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620BF-AA06-4575-8CD8-C6140902EB5A}">
  <sheetPr codeName="Sheet15">
    <tabColor theme="3" tint="0.39997558519241921"/>
  </sheetPr>
  <dimension ref="A1:AA27"/>
  <sheetViews>
    <sheetView showGridLines="0" view="pageBreakPreview" zoomScale="50" zoomScaleNormal="50" zoomScaleSheetLayoutView="50" workbookViewId="0">
      <selection activeCell="A7" sqref="A7:E7"/>
    </sheetView>
  </sheetViews>
  <sheetFormatPr defaultColWidth="11.42578125" defaultRowHeight="13.5" x14ac:dyDescent="0.25"/>
  <cols>
    <col min="1" max="1" width="28" style="15" customWidth="1"/>
    <col min="2" max="2" width="6.7109375" style="12" hidden="1" customWidth="1"/>
    <col min="3" max="4" width="6.7109375" style="104" hidden="1" customWidth="1"/>
    <col min="5" max="5" width="8.42578125" style="104" hidden="1" customWidth="1"/>
    <col min="6" max="7" width="5.7109375" style="15" customWidth="1"/>
    <col min="8" max="8" width="69.5703125" style="15" customWidth="1"/>
    <col min="9" max="9" width="86" style="107" customWidth="1"/>
    <col min="10" max="10" width="22.85546875" style="12" customWidth="1"/>
    <col min="11" max="11" width="44" style="12" customWidth="1"/>
    <col min="12" max="12" width="31.140625" style="107" customWidth="1"/>
    <col min="13" max="13" width="18" style="12" hidden="1" customWidth="1"/>
    <col min="14" max="14" width="20.42578125" style="107" hidden="1" customWidth="1"/>
    <col min="15" max="15" width="20.7109375" style="107" hidden="1" customWidth="1"/>
    <col min="16" max="16" width="33.28515625" style="10" hidden="1" customWidth="1"/>
    <col min="17" max="17" width="17.28515625" style="104" customWidth="1"/>
    <col min="18" max="18" width="24.5703125" style="109" customWidth="1"/>
    <col min="19" max="19" width="22.28515625" style="12" hidden="1" customWidth="1"/>
    <col min="20" max="20" width="18.7109375" style="12" hidden="1" customWidth="1"/>
    <col min="21" max="21" width="24" style="12" hidden="1" customWidth="1"/>
    <col min="22" max="22" width="18.7109375" style="12" hidden="1" customWidth="1"/>
    <col min="23" max="23" width="33.42578125" style="104" hidden="1" customWidth="1"/>
    <col min="24" max="24" width="60" style="110" customWidth="1"/>
    <col min="25" max="25" width="33" style="15" customWidth="1"/>
    <col min="26" max="26" width="11.42578125" style="15"/>
    <col min="27" max="27" width="18.42578125" style="15" bestFit="1" customWidth="1"/>
    <col min="28" max="16384" width="11.42578125" style="15"/>
  </cols>
  <sheetData>
    <row r="1" spans="1:27" ht="43.5" customHeight="1" x14ac:dyDescent="0.25">
      <c r="A1" s="1"/>
      <c r="B1" s="2"/>
      <c r="C1" s="2"/>
      <c r="D1" s="2"/>
      <c r="E1" s="2"/>
      <c r="F1" s="2"/>
      <c r="G1" s="2"/>
      <c r="H1" s="3"/>
      <c r="I1" s="4" t="s">
        <v>0</v>
      </c>
      <c r="J1" s="5"/>
      <c r="K1" s="6"/>
      <c r="L1" s="7" t="s">
        <v>1</v>
      </c>
      <c r="M1" s="8"/>
      <c r="N1" s="8"/>
      <c r="O1" s="9"/>
      <c r="Q1" s="11" t="s">
        <v>2</v>
      </c>
      <c r="R1" s="11"/>
      <c r="V1" s="11"/>
      <c r="W1" s="11"/>
      <c r="X1" s="11"/>
      <c r="Y1" s="13"/>
      <c r="Z1" s="14"/>
    </row>
    <row r="2" spans="1:27" ht="45.75" customHeight="1" x14ac:dyDescent="0.25">
      <c r="A2" s="16"/>
      <c r="B2" s="17"/>
      <c r="C2" s="17"/>
      <c r="D2" s="17"/>
      <c r="E2" s="17"/>
      <c r="F2" s="17"/>
      <c r="G2" s="17"/>
      <c r="H2" s="18"/>
      <c r="I2" s="19"/>
      <c r="J2" s="20"/>
      <c r="K2" s="21"/>
      <c r="L2" s="7" t="s">
        <v>3</v>
      </c>
      <c r="M2" s="22"/>
      <c r="N2" s="22"/>
      <c r="O2" s="23"/>
      <c r="Q2" s="11" t="s">
        <v>4</v>
      </c>
      <c r="R2" s="11"/>
      <c r="V2" s="11"/>
      <c r="W2" s="11"/>
      <c r="X2" s="11"/>
      <c r="Y2" s="24"/>
      <c r="Z2" s="14"/>
    </row>
    <row r="3" spans="1:27" ht="30" customHeight="1" x14ac:dyDescent="0.25">
      <c r="A3" s="25"/>
      <c r="B3" s="26"/>
      <c r="C3" s="26"/>
      <c r="D3" s="26"/>
      <c r="E3" s="26"/>
      <c r="F3" s="26"/>
      <c r="G3" s="26"/>
      <c r="H3" s="27"/>
      <c r="I3" s="28"/>
      <c r="J3" s="29"/>
      <c r="K3" s="30"/>
      <c r="L3" s="7" t="s">
        <v>5</v>
      </c>
      <c r="M3" s="31"/>
      <c r="N3" s="31"/>
      <c r="O3" s="32"/>
      <c r="Q3" s="11" t="s">
        <v>6</v>
      </c>
      <c r="R3" s="11"/>
      <c r="V3" s="11"/>
      <c r="W3" s="11"/>
      <c r="X3" s="11"/>
      <c r="Y3" s="24"/>
      <c r="Z3" s="14"/>
    </row>
    <row r="5" spans="1:27" s="45" customFormat="1" ht="61.5" customHeight="1" x14ac:dyDescent="0.25">
      <c r="A5" s="33" t="s">
        <v>7</v>
      </c>
      <c r="B5" s="34"/>
      <c r="C5" s="34"/>
      <c r="D5" s="34"/>
      <c r="E5" s="35"/>
      <c r="F5" s="36"/>
      <c r="G5" s="37"/>
      <c r="H5" s="37"/>
      <c r="I5" s="38"/>
      <c r="J5" s="38"/>
      <c r="K5" s="38"/>
      <c r="L5" s="38"/>
      <c r="M5" s="38"/>
      <c r="N5" s="38"/>
      <c r="O5" s="39"/>
      <c r="P5" s="40"/>
      <c r="Q5" s="41"/>
      <c r="R5" s="42"/>
      <c r="S5" s="42"/>
      <c r="T5" s="42"/>
      <c r="U5" s="42"/>
      <c r="V5" s="42"/>
      <c r="W5" s="43"/>
      <c r="X5" s="44"/>
    </row>
    <row r="6" spans="1:27" s="45" customFormat="1" ht="78" customHeight="1" x14ac:dyDescent="0.2">
      <c r="A6" s="137" t="s">
        <v>8</v>
      </c>
      <c r="B6" s="138"/>
      <c r="C6" s="139"/>
      <c r="D6" s="140"/>
      <c r="E6" s="141"/>
      <c r="F6" s="142" t="s">
        <v>9</v>
      </c>
      <c r="G6" s="143"/>
      <c r="H6" s="143"/>
      <c r="I6" s="144"/>
      <c r="J6" s="142" t="s">
        <v>966</v>
      </c>
      <c r="K6" s="143"/>
      <c r="L6" s="143"/>
      <c r="M6" s="143"/>
      <c r="N6" s="143"/>
      <c r="O6" s="478"/>
      <c r="P6" s="114" t="s">
        <v>11</v>
      </c>
      <c r="Q6" s="115"/>
      <c r="R6" s="115"/>
      <c r="S6" s="115"/>
      <c r="T6" s="115"/>
      <c r="U6" s="115"/>
      <c r="V6" s="116"/>
      <c r="W6" s="117" t="s">
        <v>12</v>
      </c>
      <c r="X6" s="116"/>
    </row>
    <row r="7" spans="1:27" s="46" customFormat="1" ht="25.5" customHeight="1" x14ac:dyDescent="0.35">
      <c r="A7" s="472">
        <v>46008</v>
      </c>
      <c r="B7" s="473"/>
      <c r="C7" s="473"/>
      <c r="D7" s="473"/>
      <c r="E7" s="473"/>
      <c r="F7" s="118" t="s">
        <v>13</v>
      </c>
      <c r="G7" s="119"/>
      <c r="H7" s="119"/>
      <c r="I7" s="119"/>
      <c r="J7" s="119"/>
      <c r="K7" s="119"/>
      <c r="L7" s="119"/>
      <c r="M7" s="120"/>
      <c r="N7" s="121" t="s">
        <v>14</v>
      </c>
      <c r="O7" s="122"/>
      <c r="P7" s="123" t="s">
        <v>15</v>
      </c>
      <c r="Q7" s="124" t="s">
        <v>16</v>
      </c>
      <c r="R7" s="124" t="s">
        <v>17</v>
      </c>
      <c r="S7" s="245" t="s">
        <v>18</v>
      </c>
      <c r="T7" s="245" t="s">
        <v>19</v>
      </c>
      <c r="U7" s="245" t="s">
        <v>20</v>
      </c>
      <c r="V7" s="245" t="s">
        <v>21</v>
      </c>
      <c r="W7" s="126" t="s">
        <v>22</v>
      </c>
      <c r="X7" s="127" t="s">
        <v>23</v>
      </c>
    </row>
    <row r="8" spans="1:27" s="47" customFormat="1" ht="171.75" customHeight="1" x14ac:dyDescent="0.35">
      <c r="A8" s="128" t="s">
        <v>24</v>
      </c>
      <c r="B8" s="128" t="s">
        <v>25</v>
      </c>
      <c r="C8" s="128" t="s">
        <v>26</v>
      </c>
      <c r="D8" s="128" t="s">
        <v>27</v>
      </c>
      <c r="E8" s="128" t="s">
        <v>28</v>
      </c>
      <c r="F8" s="128" t="s">
        <v>29</v>
      </c>
      <c r="G8" s="128" t="s">
        <v>30</v>
      </c>
      <c r="H8" s="128" t="s">
        <v>31</v>
      </c>
      <c r="I8" s="129" t="s">
        <v>32</v>
      </c>
      <c r="J8" s="129" t="s">
        <v>33</v>
      </c>
      <c r="K8" s="130" t="s">
        <v>34</v>
      </c>
      <c r="L8" s="129" t="s">
        <v>35</v>
      </c>
      <c r="M8" s="130" t="s">
        <v>36</v>
      </c>
      <c r="N8" s="131" t="s">
        <v>37</v>
      </c>
      <c r="O8" s="132" t="s">
        <v>38</v>
      </c>
      <c r="P8" s="126"/>
      <c r="Q8" s="133"/>
      <c r="R8" s="133"/>
      <c r="S8" s="134" t="s">
        <v>16</v>
      </c>
      <c r="T8" s="134" t="s">
        <v>16</v>
      </c>
      <c r="U8" s="134" t="s">
        <v>16</v>
      </c>
      <c r="V8" s="134" t="s">
        <v>16</v>
      </c>
      <c r="W8" s="135"/>
      <c r="X8" s="136"/>
    </row>
    <row r="9" spans="1:27" s="46" customFormat="1" ht="73.5" customHeight="1" x14ac:dyDescent="0.35">
      <c r="A9" s="48" t="s">
        <v>740</v>
      </c>
      <c r="B9" s="48">
        <v>1</v>
      </c>
      <c r="C9" s="49"/>
      <c r="D9" s="49"/>
      <c r="E9" s="49"/>
      <c r="F9" s="50" t="s">
        <v>967</v>
      </c>
      <c r="G9" s="51"/>
      <c r="H9" s="51"/>
      <c r="I9" s="51"/>
      <c r="J9" s="52"/>
      <c r="K9" s="53" t="s">
        <v>968</v>
      </c>
      <c r="L9" s="54"/>
      <c r="M9" s="49"/>
      <c r="N9" s="54"/>
      <c r="O9" s="54"/>
      <c r="P9" s="55" t="s">
        <v>42</v>
      </c>
      <c r="Q9" s="56">
        <v>1</v>
      </c>
      <c r="R9" s="57">
        <v>0.7</v>
      </c>
      <c r="S9" s="58">
        <v>0.25</v>
      </c>
      <c r="T9" s="58">
        <v>0.25</v>
      </c>
      <c r="U9" s="58">
        <v>0.25</v>
      </c>
      <c r="V9" s="58">
        <v>0.25</v>
      </c>
      <c r="W9" s="59" t="s">
        <v>43</v>
      </c>
      <c r="X9" s="60">
        <f>+X10+X12+X17</f>
        <v>0</v>
      </c>
    </row>
    <row r="10" spans="1:27" s="46" customFormat="1" ht="64.5" customHeight="1" x14ac:dyDescent="0.35">
      <c r="A10" s="61" t="s">
        <v>740</v>
      </c>
      <c r="B10" s="61"/>
      <c r="C10" s="62">
        <v>1</v>
      </c>
      <c r="D10" s="62">
        <v>1</v>
      </c>
      <c r="E10" s="62"/>
      <c r="F10" s="61"/>
      <c r="G10" s="63" t="s">
        <v>969</v>
      </c>
      <c r="H10" s="64"/>
      <c r="I10" s="64"/>
      <c r="J10" s="65"/>
      <c r="K10" s="66" t="s">
        <v>968</v>
      </c>
      <c r="L10" s="66"/>
      <c r="M10" s="66"/>
      <c r="N10" s="66"/>
      <c r="O10" s="66"/>
      <c r="P10" s="66" t="s">
        <v>42</v>
      </c>
      <c r="Q10" s="67">
        <v>1</v>
      </c>
      <c r="R10" s="68">
        <v>0.6</v>
      </c>
      <c r="S10" s="69"/>
      <c r="T10" s="69"/>
      <c r="U10" s="69"/>
      <c r="V10" s="69"/>
      <c r="W10" s="66" t="s">
        <v>43</v>
      </c>
      <c r="X10" s="70">
        <f>SUM(X11:X11)</f>
        <v>0</v>
      </c>
      <c r="AA10" s="71"/>
    </row>
    <row r="11" spans="1:27" s="84" customFormat="1" ht="83.25" customHeight="1" x14ac:dyDescent="0.35">
      <c r="A11" s="72" t="str">
        <f>+ CONCATENATE("ID", "-", B11, "-",C11, ".", D11, ".", E11)</f>
        <v>ID-DSE-1.1.1</v>
      </c>
      <c r="B11" s="72" t="s">
        <v>740</v>
      </c>
      <c r="C11" s="73">
        <v>1</v>
      </c>
      <c r="D11" s="73">
        <v>1</v>
      </c>
      <c r="E11" s="73">
        <v>1</v>
      </c>
      <c r="F11" s="74"/>
      <c r="G11" s="75"/>
      <c r="H11" s="76" t="s">
        <v>970</v>
      </c>
      <c r="I11" s="405" t="s">
        <v>971</v>
      </c>
      <c r="J11" s="73" t="s">
        <v>740</v>
      </c>
      <c r="K11" s="445" t="s">
        <v>972</v>
      </c>
      <c r="L11" s="76" t="s">
        <v>59</v>
      </c>
      <c r="M11" s="77" t="s">
        <v>50</v>
      </c>
      <c r="N11" s="78" t="s">
        <v>201</v>
      </c>
      <c r="O11" s="78" t="s">
        <v>201</v>
      </c>
      <c r="P11" s="79"/>
      <c r="Q11" s="80"/>
      <c r="R11" s="81">
        <v>1</v>
      </c>
      <c r="S11" s="80"/>
      <c r="T11" s="80"/>
      <c r="U11" s="80"/>
      <c r="V11" s="82"/>
      <c r="W11" s="76" t="s">
        <v>43</v>
      </c>
      <c r="X11" s="83">
        <v>0</v>
      </c>
    </row>
    <row r="12" spans="1:27" s="46" customFormat="1" ht="64.5" customHeight="1" x14ac:dyDescent="0.35">
      <c r="A12" s="87"/>
      <c r="B12" s="87"/>
      <c r="C12" s="62">
        <v>1</v>
      </c>
      <c r="D12" s="62">
        <v>2</v>
      </c>
      <c r="E12" s="62"/>
      <c r="F12" s="61"/>
      <c r="G12" s="63" t="s">
        <v>973</v>
      </c>
      <c r="H12" s="64"/>
      <c r="I12" s="64"/>
      <c r="J12" s="65"/>
      <c r="K12" s="66" t="s">
        <v>45</v>
      </c>
      <c r="L12" s="66"/>
      <c r="M12" s="66"/>
      <c r="N12" s="66"/>
      <c r="O12" s="66"/>
      <c r="P12" s="66" t="s">
        <v>42</v>
      </c>
      <c r="Q12" s="67">
        <v>1</v>
      </c>
      <c r="R12" s="68">
        <v>0.2</v>
      </c>
      <c r="S12" s="69"/>
      <c r="T12" s="69"/>
      <c r="U12" s="69"/>
      <c r="V12" s="69"/>
      <c r="W12" s="66" t="s">
        <v>43</v>
      </c>
      <c r="X12" s="70">
        <f>SUM(X13:X13)</f>
        <v>0</v>
      </c>
      <c r="AA12" s="71"/>
    </row>
    <row r="13" spans="1:27" s="84" customFormat="1" ht="72" customHeight="1" x14ac:dyDescent="0.35">
      <c r="A13" s="72" t="str">
        <f>+ CONCATENATE("ID", "-", B13, "-",C13, ".", D13, ".", E13)</f>
        <v>ID-DSE-1.2.2</v>
      </c>
      <c r="B13" s="72" t="s">
        <v>740</v>
      </c>
      <c r="C13" s="73">
        <v>1</v>
      </c>
      <c r="D13" s="73">
        <v>2</v>
      </c>
      <c r="E13" s="73">
        <v>2</v>
      </c>
      <c r="F13" s="74"/>
      <c r="G13" s="75"/>
      <c r="H13" s="76" t="s">
        <v>974</v>
      </c>
      <c r="I13" s="76" t="s">
        <v>975</v>
      </c>
      <c r="J13" s="73" t="s">
        <v>740</v>
      </c>
      <c r="K13" s="76" t="s">
        <v>976</v>
      </c>
      <c r="L13" s="76" t="s">
        <v>67</v>
      </c>
      <c r="M13" s="77" t="s">
        <v>50</v>
      </c>
      <c r="N13" s="78" t="s">
        <v>158</v>
      </c>
      <c r="O13" s="78" t="s">
        <v>52</v>
      </c>
      <c r="P13" s="79"/>
      <c r="Q13" s="80"/>
      <c r="R13" s="81">
        <v>0.6</v>
      </c>
      <c r="S13" s="80"/>
      <c r="T13" s="80"/>
      <c r="U13" s="80"/>
      <c r="V13" s="82"/>
      <c r="W13" s="76" t="s">
        <v>43</v>
      </c>
      <c r="X13" s="83">
        <v>0</v>
      </c>
    </row>
    <row r="14" spans="1:27" s="84" customFormat="1" ht="42" x14ac:dyDescent="0.35">
      <c r="A14" s="72" t="str">
        <f>+ CONCATENATE("ID", "-", B14, "-",C14, ".", D14, ".", E14)</f>
        <v>ID--1.2.3</v>
      </c>
      <c r="B14" s="72"/>
      <c r="C14" s="73">
        <v>1</v>
      </c>
      <c r="D14" s="73">
        <v>2</v>
      </c>
      <c r="E14" s="73">
        <v>3</v>
      </c>
      <c r="F14" s="74"/>
      <c r="G14" s="295"/>
      <c r="H14" s="405" t="s">
        <v>977</v>
      </c>
      <c r="I14" s="405"/>
      <c r="J14" s="399"/>
      <c r="K14" s="76"/>
      <c r="L14" s="76"/>
      <c r="M14" s="77"/>
      <c r="N14" s="78"/>
      <c r="O14" s="78"/>
      <c r="P14" s="79"/>
      <c r="Q14" s="80"/>
      <c r="R14" s="81">
        <v>0.2</v>
      </c>
      <c r="S14" s="80"/>
      <c r="T14" s="80"/>
      <c r="U14" s="80"/>
      <c r="V14" s="82"/>
      <c r="W14" s="76"/>
      <c r="X14" s="83"/>
    </row>
    <row r="15" spans="1:27" s="84" customFormat="1" ht="42" x14ac:dyDescent="0.35">
      <c r="A15" s="72" t="str">
        <f>+ CONCATENATE("ID", "-", B15, "-",C15, ".", D15, ".", E15)</f>
        <v>ID--1.2.4</v>
      </c>
      <c r="B15" s="72"/>
      <c r="C15" s="73">
        <v>1</v>
      </c>
      <c r="D15" s="73">
        <v>2</v>
      </c>
      <c r="E15" s="73">
        <v>4</v>
      </c>
      <c r="F15" s="74"/>
      <c r="G15" s="295"/>
      <c r="H15" s="405" t="s">
        <v>978</v>
      </c>
      <c r="I15" s="405"/>
      <c r="J15" s="399"/>
      <c r="K15" s="76"/>
      <c r="L15" s="76"/>
      <c r="M15" s="77"/>
      <c r="N15" s="78"/>
      <c r="O15" s="78"/>
      <c r="P15" s="79"/>
      <c r="Q15" s="80"/>
      <c r="R15" s="81">
        <v>0.2</v>
      </c>
      <c r="S15" s="80"/>
      <c r="T15" s="80"/>
      <c r="U15" s="80"/>
      <c r="V15" s="82"/>
      <c r="W15" s="76"/>
      <c r="X15" s="83"/>
    </row>
    <row r="16" spans="1:27" s="84" customFormat="1" ht="70.5" customHeight="1" x14ac:dyDescent="0.35">
      <c r="A16" s="54"/>
      <c r="B16" s="54">
        <v>2</v>
      </c>
      <c r="C16" s="54"/>
      <c r="D16" s="54"/>
      <c r="E16" s="54"/>
      <c r="F16" s="50" t="s">
        <v>62</v>
      </c>
      <c r="G16" s="51"/>
      <c r="H16" s="51"/>
      <c r="I16" s="51"/>
      <c r="J16" s="52"/>
      <c r="K16" s="53" t="s">
        <v>45</v>
      </c>
      <c r="L16" s="54"/>
      <c r="M16" s="54"/>
      <c r="N16" s="54"/>
      <c r="O16" s="54"/>
      <c r="P16" s="55" t="s">
        <v>42</v>
      </c>
      <c r="Q16" s="54"/>
      <c r="R16" s="54">
        <v>30</v>
      </c>
      <c r="S16" s="54"/>
      <c r="T16" s="54"/>
      <c r="U16" s="54"/>
      <c r="V16" s="54"/>
      <c r="W16" s="54"/>
      <c r="X16" s="54"/>
    </row>
    <row r="17" spans="1:27" s="46" customFormat="1" ht="64.5" customHeight="1" x14ac:dyDescent="0.35">
      <c r="A17" s="87"/>
      <c r="B17" s="87"/>
      <c r="C17" s="62">
        <v>2</v>
      </c>
      <c r="D17" s="62">
        <v>1</v>
      </c>
      <c r="E17" s="62"/>
      <c r="F17" s="61"/>
      <c r="G17" s="63" t="s">
        <v>979</v>
      </c>
      <c r="H17" s="64"/>
      <c r="I17" s="64"/>
      <c r="J17" s="65"/>
      <c r="K17" s="66" t="s">
        <v>45</v>
      </c>
      <c r="L17" s="66"/>
      <c r="M17" s="66"/>
      <c r="N17" s="66"/>
      <c r="O17" s="66"/>
      <c r="P17" s="66" t="s">
        <v>42</v>
      </c>
      <c r="Q17" s="67">
        <v>1</v>
      </c>
      <c r="R17" s="68">
        <v>1</v>
      </c>
      <c r="S17" s="69"/>
      <c r="T17" s="69"/>
      <c r="U17" s="69"/>
      <c r="V17" s="69"/>
      <c r="W17" s="66" t="s">
        <v>63</v>
      </c>
      <c r="X17" s="70">
        <f>SUM(X18:X19)</f>
        <v>0</v>
      </c>
      <c r="AA17" s="71"/>
    </row>
    <row r="18" spans="1:27" s="84" customFormat="1" ht="64.5" customHeight="1" x14ac:dyDescent="0.35">
      <c r="A18" s="72" t="str">
        <f>+ CONCATENATE("ID", "-", B18, "-",C18, ".", D18, ".", E18)</f>
        <v>ID-DSE-2.1.1</v>
      </c>
      <c r="B18" s="72" t="s">
        <v>740</v>
      </c>
      <c r="C18" s="73">
        <v>2</v>
      </c>
      <c r="D18" s="73">
        <v>1</v>
      </c>
      <c r="E18" s="73">
        <v>1</v>
      </c>
      <c r="F18" s="74"/>
      <c r="G18" s="75"/>
      <c r="H18" s="76" t="s">
        <v>980</v>
      </c>
      <c r="I18" s="77" t="s">
        <v>215</v>
      </c>
      <c r="J18" s="73" t="s">
        <v>740</v>
      </c>
      <c r="K18" s="78" t="s">
        <v>976</v>
      </c>
      <c r="L18" s="77" t="s">
        <v>67</v>
      </c>
      <c r="M18" s="77" t="s">
        <v>50</v>
      </c>
      <c r="N18" s="78" t="s">
        <v>115</v>
      </c>
      <c r="O18" s="78" t="s">
        <v>115</v>
      </c>
      <c r="P18" s="79"/>
      <c r="Q18" s="80"/>
      <c r="R18" s="263">
        <v>0.6</v>
      </c>
      <c r="S18" s="80"/>
      <c r="T18" s="80"/>
      <c r="U18" s="80"/>
      <c r="V18" s="82"/>
      <c r="W18" s="76" t="s">
        <v>63</v>
      </c>
      <c r="X18" s="83">
        <v>0</v>
      </c>
    </row>
    <row r="19" spans="1:27" s="84" customFormat="1" ht="72.75" customHeight="1" thickBot="1" x14ac:dyDescent="0.4">
      <c r="A19" s="72" t="str">
        <f>+ CONCATENATE("ID", "-", B19, "-",C19, ".", D19, ".", E19)</f>
        <v>ID-DSE-2.1.2</v>
      </c>
      <c r="B19" s="72" t="s">
        <v>740</v>
      </c>
      <c r="C19" s="73">
        <v>2</v>
      </c>
      <c r="D19" s="73">
        <v>1</v>
      </c>
      <c r="E19" s="73">
        <v>2</v>
      </c>
      <c r="F19" s="74"/>
      <c r="G19" s="75"/>
      <c r="H19" s="76" t="s">
        <v>981</v>
      </c>
      <c r="I19" s="77" t="s">
        <v>74</v>
      </c>
      <c r="J19" s="73" t="s">
        <v>740</v>
      </c>
      <c r="K19" s="78" t="s">
        <v>976</v>
      </c>
      <c r="L19" s="77" t="s">
        <v>67</v>
      </c>
      <c r="M19" s="77" t="s">
        <v>50</v>
      </c>
      <c r="N19" s="78" t="s">
        <v>115</v>
      </c>
      <c r="O19" s="78" t="s">
        <v>115</v>
      </c>
      <c r="P19" s="266"/>
      <c r="Q19" s="267"/>
      <c r="R19" s="81">
        <v>0.4</v>
      </c>
      <c r="S19" s="267"/>
      <c r="T19" s="267"/>
      <c r="U19" s="267"/>
      <c r="V19" s="268"/>
      <c r="W19" s="76" t="s">
        <v>63</v>
      </c>
      <c r="X19" s="83">
        <v>0</v>
      </c>
    </row>
    <row r="20" spans="1:27" s="47" customFormat="1" ht="21.75" thickBot="1" x14ac:dyDescent="0.4">
      <c r="I20" s="93"/>
      <c r="K20" s="94"/>
      <c r="L20" s="95"/>
      <c r="N20" s="95"/>
      <c r="O20" s="95"/>
      <c r="P20" s="93"/>
      <c r="R20" s="96"/>
      <c r="W20" s="446" t="s">
        <v>982</v>
      </c>
      <c r="X20" s="447"/>
    </row>
    <row r="21" spans="1:27" s="47" customFormat="1" ht="21" x14ac:dyDescent="0.35">
      <c r="I21" s="93"/>
      <c r="K21" s="94"/>
      <c r="P21" s="93"/>
      <c r="R21" s="96"/>
      <c r="W21" s="94"/>
    </row>
    <row r="22" spans="1:27" s="47" customFormat="1" ht="27" thickBot="1" x14ac:dyDescent="0.45">
      <c r="A22" s="270" t="s">
        <v>75</v>
      </c>
      <c r="B22" s="270"/>
      <c r="C22" s="270"/>
      <c r="D22" s="270"/>
      <c r="E22" s="270"/>
      <c r="F22" s="270"/>
      <c r="G22" s="270"/>
      <c r="H22" s="98"/>
      <c r="I22" s="98"/>
      <c r="K22" s="382" t="s">
        <v>76</v>
      </c>
      <c r="L22" s="98"/>
      <c r="M22" s="98"/>
      <c r="N22" s="98"/>
      <c r="O22" s="98"/>
      <c r="P22" s="98"/>
      <c r="Q22" s="98"/>
      <c r="R22" s="98"/>
      <c r="S22" s="98"/>
      <c r="T22" s="98"/>
      <c r="U22" s="98"/>
      <c r="V22" s="98"/>
      <c r="W22" s="98"/>
      <c r="X22" s="98"/>
    </row>
    <row r="23" spans="1:27" s="47" customFormat="1" ht="30" customHeight="1" x14ac:dyDescent="0.35">
      <c r="F23" s="94"/>
      <c r="G23" s="94"/>
      <c r="H23" s="101" t="s">
        <v>983</v>
      </c>
      <c r="I23" s="101"/>
      <c r="J23" s="236"/>
      <c r="K23" s="236"/>
      <c r="L23" s="103" t="s">
        <v>78</v>
      </c>
      <c r="M23" s="103"/>
      <c r="N23" s="103"/>
      <c r="O23" s="103"/>
      <c r="P23" s="103"/>
      <c r="Q23" s="103"/>
      <c r="R23" s="103"/>
      <c r="S23" s="103"/>
      <c r="T23" s="103"/>
      <c r="U23" s="103"/>
      <c r="V23" s="103"/>
      <c r="W23" s="103"/>
      <c r="X23" s="103"/>
    </row>
    <row r="24" spans="1:27" ht="50.25" customHeight="1" x14ac:dyDescent="0.25">
      <c r="H24" s="105" t="s">
        <v>984</v>
      </c>
      <c r="I24" s="105"/>
      <c r="J24" s="154"/>
      <c r="K24" s="154"/>
      <c r="L24" s="108" t="s">
        <v>192</v>
      </c>
      <c r="M24" s="108"/>
      <c r="N24" s="108"/>
      <c r="O24" s="108"/>
      <c r="P24" s="108"/>
      <c r="Q24" s="108"/>
      <c r="R24" s="108"/>
      <c r="S24" s="108"/>
      <c r="T24" s="108"/>
      <c r="U24" s="108"/>
      <c r="V24" s="108"/>
      <c r="W24" s="108"/>
      <c r="X24" s="108"/>
    </row>
    <row r="25" spans="1:27" ht="63" customHeight="1" x14ac:dyDescent="0.25"/>
    <row r="26" spans="1:27" ht="67.5" customHeight="1" x14ac:dyDescent="0.25">
      <c r="I26" s="12"/>
      <c r="J26" s="111"/>
      <c r="K26" s="112"/>
      <c r="N26" s="112"/>
      <c r="O26" s="113"/>
    </row>
    <row r="27" spans="1:27" ht="67.5" customHeight="1" x14ac:dyDescent="0.25"/>
  </sheetData>
  <sheetProtection selectLockedCells="1"/>
  <autoFilter ref="A8:O20" xr:uid="{00000000-0009-0000-0000-000000000000}"/>
  <dataConsolidate/>
  <mergeCells count="34">
    <mergeCell ref="L22:X22"/>
    <mergeCell ref="H23:I23"/>
    <mergeCell ref="L23:X23"/>
    <mergeCell ref="H24:I24"/>
    <mergeCell ref="L24:X24"/>
    <mergeCell ref="F9:J9"/>
    <mergeCell ref="G10:I10"/>
    <mergeCell ref="G12:I12"/>
    <mergeCell ref="F16:J16"/>
    <mergeCell ref="G17:I17"/>
    <mergeCell ref="A22:G22"/>
    <mergeCell ref="H22:I22"/>
    <mergeCell ref="P6:V6"/>
    <mergeCell ref="W6:X6"/>
    <mergeCell ref="A7:E7"/>
    <mergeCell ref="F7:M7"/>
    <mergeCell ref="N7:O7"/>
    <mergeCell ref="P7:P8"/>
    <mergeCell ref="Q7:Q8"/>
    <mergeCell ref="R7:R8"/>
    <mergeCell ref="W7:W8"/>
    <mergeCell ref="X7:X8"/>
    <mergeCell ref="A5:E5"/>
    <mergeCell ref="I5:O5"/>
    <mergeCell ref="A6:B6"/>
    <mergeCell ref="C6:E6"/>
    <mergeCell ref="F6:I6"/>
    <mergeCell ref="J6:O6"/>
    <mergeCell ref="A1:H3"/>
    <mergeCell ref="I1:K3"/>
    <mergeCell ref="Q1:R1"/>
    <mergeCell ref="V1:X3"/>
    <mergeCell ref="Q2:R2"/>
    <mergeCell ref="Q3:R3"/>
  </mergeCells>
  <dataValidations count="1">
    <dataValidation allowBlank="1" showInputMessage="1" showErrorMessage="1" sqref="B17:B19 B10:B15" xr:uid="{B994EFE3-6A88-4260-92E9-10BE993BDEEE}"/>
  </dataValidations>
  <printOptions horizontalCentered="1"/>
  <pageMargins left="0" right="0" top="0.25" bottom="0" header="0.3" footer="0.3"/>
  <pageSetup paperSize="5" scale="45" orientation="landscape" r:id="rId1"/>
  <rowBreaks count="1" manualBreakCount="1">
    <brk id="25" max="23" man="1"/>
  </rowBreaks>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1F8E4-87B8-4E3F-80D7-572C728361A2}">
  <sheetPr>
    <tabColor theme="3" tint="0.39997558519241921"/>
  </sheetPr>
  <dimension ref="A1:AA57"/>
  <sheetViews>
    <sheetView showGridLines="0" zoomScale="55" zoomScaleNormal="55" zoomScaleSheetLayoutView="50" workbookViewId="0">
      <selection activeCell="A6" sqref="A6:E6"/>
    </sheetView>
  </sheetViews>
  <sheetFormatPr defaultColWidth="11.42578125" defaultRowHeight="13.5" x14ac:dyDescent="0.25"/>
  <cols>
    <col min="1" max="1" width="19.28515625" style="15" customWidth="1"/>
    <col min="2" max="2" width="6.7109375" style="12" customWidth="1"/>
    <col min="3" max="4" width="6.7109375" style="104" customWidth="1"/>
    <col min="5" max="5" width="8.42578125" style="104" customWidth="1"/>
    <col min="6" max="7" width="5.7109375" style="15" customWidth="1"/>
    <col min="8" max="8" width="88.140625" style="15" customWidth="1"/>
    <col min="9" max="9" width="63.140625" style="107" customWidth="1"/>
    <col min="10" max="10" width="22.85546875" style="12" customWidth="1"/>
    <col min="11" max="11" width="41.140625" style="12" customWidth="1"/>
    <col min="12" max="12" width="26.85546875" style="107" customWidth="1"/>
    <col min="13" max="13" width="18" style="12" hidden="1" customWidth="1"/>
    <col min="14" max="14" width="20.42578125" style="107" hidden="1" customWidth="1"/>
    <col min="15" max="15" width="20.7109375" style="107" hidden="1" customWidth="1"/>
    <col min="16" max="16" width="4.28515625" style="10" hidden="1" customWidth="1"/>
    <col min="17" max="17" width="17.28515625" style="104" customWidth="1"/>
    <col min="18" max="18" width="29.7109375" style="109" customWidth="1"/>
    <col min="19" max="19" width="30.85546875" style="12" hidden="1" customWidth="1"/>
    <col min="20" max="20" width="26.7109375" style="12" hidden="1" customWidth="1"/>
    <col min="21" max="21" width="26" style="12" hidden="1" customWidth="1"/>
    <col min="22" max="22" width="25.7109375" style="12" hidden="1" customWidth="1"/>
    <col min="23" max="23" width="33.42578125" style="104" hidden="1" customWidth="1"/>
    <col min="24" max="24" width="60.85546875" style="110" customWidth="1"/>
    <col min="25" max="25" width="33" style="15" customWidth="1"/>
    <col min="26" max="26" width="11.42578125" style="15"/>
    <col min="27" max="27" width="18.42578125" style="15" bestFit="1" customWidth="1"/>
    <col min="28" max="16384" width="11.42578125" style="15"/>
  </cols>
  <sheetData>
    <row r="1" spans="1:27" ht="43.5" customHeight="1" x14ac:dyDescent="0.25">
      <c r="A1" s="1"/>
      <c r="B1" s="2"/>
      <c r="C1" s="2"/>
      <c r="D1" s="2"/>
      <c r="E1" s="2"/>
      <c r="F1" s="2"/>
      <c r="G1" s="2"/>
      <c r="H1" s="3"/>
      <c r="I1" s="4" t="s">
        <v>0</v>
      </c>
      <c r="J1" s="5"/>
      <c r="K1" s="6"/>
      <c r="L1" s="7" t="s">
        <v>1</v>
      </c>
      <c r="M1" s="8"/>
      <c r="N1" s="8"/>
      <c r="O1" s="9"/>
      <c r="Q1" s="11" t="s">
        <v>2</v>
      </c>
      <c r="R1" s="11"/>
      <c r="V1" s="11"/>
      <c r="W1" s="11"/>
      <c r="X1" s="11"/>
      <c r="Y1" s="13"/>
      <c r="Z1" s="14"/>
    </row>
    <row r="2" spans="1:27" ht="45.75" customHeight="1" x14ac:dyDescent="0.25">
      <c r="A2" s="16"/>
      <c r="B2" s="17"/>
      <c r="C2" s="17"/>
      <c r="D2" s="17"/>
      <c r="E2" s="17"/>
      <c r="F2" s="17"/>
      <c r="G2" s="17"/>
      <c r="H2" s="18"/>
      <c r="I2" s="19"/>
      <c r="J2" s="20"/>
      <c r="K2" s="21"/>
      <c r="L2" s="7" t="s">
        <v>3</v>
      </c>
      <c r="M2" s="22"/>
      <c r="N2" s="22"/>
      <c r="O2" s="23"/>
      <c r="Q2" s="11" t="s">
        <v>99</v>
      </c>
      <c r="R2" s="11"/>
      <c r="V2" s="11"/>
      <c r="W2" s="11"/>
      <c r="X2" s="11"/>
      <c r="Y2" s="24"/>
      <c r="Z2" s="14"/>
    </row>
    <row r="3" spans="1:27" ht="30" customHeight="1" x14ac:dyDescent="0.25">
      <c r="A3" s="25"/>
      <c r="B3" s="26"/>
      <c r="C3" s="26"/>
      <c r="D3" s="26"/>
      <c r="E3" s="26"/>
      <c r="F3" s="26"/>
      <c r="G3" s="26"/>
      <c r="H3" s="27"/>
      <c r="I3" s="28"/>
      <c r="J3" s="29"/>
      <c r="K3" s="30"/>
      <c r="L3" s="7" t="s">
        <v>5</v>
      </c>
      <c r="M3" s="31"/>
      <c r="N3" s="31"/>
      <c r="O3" s="32"/>
      <c r="Q3" s="11" t="s">
        <v>6</v>
      </c>
      <c r="R3" s="11"/>
      <c r="V3" s="11"/>
      <c r="W3" s="11"/>
      <c r="X3" s="11"/>
      <c r="Y3" s="24"/>
      <c r="Z3" s="14"/>
    </row>
    <row r="5" spans="1:27" s="45" customFormat="1" ht="61.5" customHeight="1" x14ac:dyDescent="0.25">
      <c r="A5" s="33" t="s">
        <v>7</v>
      </c>
      <c r="B5" s="34"/>
      <c r="C5" s="34"/>
      <c r="D5" s="34"/>
      <c r="E5" s="35"/>
      <c r="F5" s="36"/>
      <c r="G5" s="37"/>
      <c r="H5" s="37"/>
      <c r="I5" s="38"/>
      <c r="J5" s="38"/>
      <c r="K5" s="38"/>
      <c r="L5" s="38"/>
      <c r="M5" s="38"/>
      <c r="N5" s="38"/>
      <c r="O5" s="39"/>
      <c r="P5" s="40"/>
      <c r="Q5" s="41"/>
      <c r="R5" s="42"/>
      <c r="S5" s="42"/>
      <c r="T5" s="42"/>
      <c r="U5" s="42"/>
      <c r="V5" s="42"/>
      <c r="W5" s="43"/>
      <c r="X5" s="44"/>
    </row>
    <row r="6" spans="1:27" s="45" customFormat="1" ht="78" customHeight="1" x14ac:dyDescent="0.2">
      <c r="A6" s="479" t="s">
        <v>8</v>
      </c>
      <c r="B6" s="480"/>
      <c r="C6" s="480"/>
      <c r="D6" s="480"/>
      <c r="E6" s="481"/>
      <c r="F6" s="142" t="s">
        <v>9</v>
      </c>
      <c r="G6" s="143"/>
      <c r="H6" s="143"/>
      <c r="I6" s="144"/>
      <c r="J6" s="145" t="s">
        <v>985</v>
      </c>
      <c r="K6" s="146"/>
      <c r="L6" s="146"/>
      <c r="M6" s="146"/>
      <c r="N6" s="146"/>
      <c r="O6" s="147"/>
      <c r="P6" s="114" t="s">
        <v>11</v>
      </c>
      <c r="Q6" s="115"/>
      <c r="R6" s="115"/>
      <c r="S6" s="115"/>
      <c r="T6" s="115"/>
      <c r="U6" s="115"/>
      <c r="V6" s="116"/>
      <c r="W6" s="117" t="s">
        <v>12</v>
      </c>
      <c r="X6" s="116"/>
    </row>
    <row r="7" spans="1:27" s="46" customFormat="1" ht="25.5" customHeight="1" x14ac:dyDescent="0.35">
      <c r="A7" s="472">
        <v>46008</v>
      </c>
      <c r="B7" s="473"/>
      <c r="C7" s="473"/>
      <c r="D7" s="473"/>
      <c r="E7" s="473"/>
      <c r="F7" s="118" t="s">
        <v>13</v>
      </c>
      <c r="G7" s="119"/>
      <c r="H7" s="119"/>
      <c r="I7" s="119"/>
      <c r="J7" s="119"/>
      <c r="K7" s="119"/>
      <c r="L7" s="119"/>
      <c r="M7" s="120"/>
      <c r="N7" s="121" t="s">
        <v>14</v>
      </c>
      <c r="O7" s="122"/>
      <c r="P7" s="123" t="s">
        <v>15</v>
      </c>
      <c r="Q7" s="124" t="s">
        <v>16</v>
      </c>
      <c r="R7" s="124" t="s">
        <v>17</v>
      </c>
      <c r="S7" s="245" t="s">
        <v>18</v>
      </c>
      <c r="T7" s="245" t="s">
        <v>19</v>
      </c>
      <c r="U7" s="245" t="s">
        <v>20</v>
      </c>
      <c r="V7" s="245" t="s">
        <v>21</v>
      </c>
      <c r="W7" s="126" t="s">
        <v>22</v>
      </c>
      <c r="X7" s="127" t="s">
        <v>23</v>
      </c>
    </row>
    <row r="8" spans="1:27" s="47" customFormat="1" ht="185.25" customHeight="1" x14ac:dyDescent="0.35">
      <c r="A8" s="128" t="s">
        <v>24</v>
      </c>
      <c r="B8" s="128" t="s">
        <v>25</v>
      </c>
      <c r="C8" s="128" t="s">
        <v>26</v>
      </c>
      <c r="D8" s="128" t="s">
        <v>27</v>
      </c>
      <c r="E8" s="128" t="s">
        <v>28</v>
      </c>
      <c r="F8" s="128" t="s">
        <v>29</v>
      </c>
      <c r="G8" s="128" t="s">
        <v>30</v>
      </c>
      <c r="H8" s="128" t="s">
        <v>31</v>
      </c>
      <c r="I8" s="129" t="s">
        <v>32</v>
      </c>
      <c r="J8" s="129" t="s">
        <v>33</v>
      </c>
      <c r="K8" s="130" t="s">
        <v>34</v>
      </c>
      <c r="L8" s="129" t="s">
        <v>35</v>
      </c>
      <c r="M8" s="130" t="s">
        <v>36</v>
      </c>
      <c r="N8" s="131" t="s">
        <v>37</v>
      </c>
      <c r="O8" s="132" t="s">
        <v>38</v>
      </c>
      <c r="P8" s="126"/>
      <c r="Q8" s="133"/>
      <c r="R8" s="133"/>
      <c r="S8" s="134" t="s">
        <v>16</v>
      </c>
      <c r="T8" s="134" t="s">
        <v>16</v>
      </c>
      <c r="U8" s="134" t="s">
        <v>16</v>
      </c>
      <c r="V8" s="134" t="s">
        <v>16</v>
      </c>
      <c r="W8" s="135"/>
      <c r="X8" s="136"/>
    </row>
    <row r="9" spans="1:27" s="46" customFormat="1" ht="73.5" customHeight="1" x14ac:dyDescent="0.35">
      <c r="A9" s="86"/>
      <c r="B9" s="49"/>
      <c r="C9" s="49"/>
      <c r="D9" s="49"/>
      <c r="E9" s="49"/>
      <c r="F9" s="50" t="s">
        <v>986</v>
      </c>
      <c r="G9" s="51"/>
      <c r="H9" s="51"/>
      <c r="I9" s="51"/>
      <c r="J9" s="52"/>
      <c r="K9" s="54" t="s">
        <v>987</v>
      </c>
      <c r="L9" s="54"/>
      <c r="M9" s="49"/>
      <c r="N9" s="54"/>
      <c r="O9" s="54"/>
      <c r="P9" s="55" t="s">
        <v>42</v>
      </c>
      <c r="Q9" s="56">
        <v>1</v>
      </c>
      <c r="R9" s="57">
        <v>0.25</v>
      </c>
      <c r="S9" s="58">
        <v>0.25</v>
      </c>
      <c r="T9" s="58">
        <v>0.25</v>
      </c>
      <c r="U9" s="58">
        <v>0.25</v>
      </c>
      <c r="V9" s="58">
        <v>0.25</v>
      </c>
      <c r="W9" s="59" t="s">
        <v>43</v>
      </c>
      <c r="X9" s="60">
        <f>+X10+X13+X17+X21</f>
        <v>8145075.6799999997</v>
      </c>
    </row>
    <row r="10" spans="1:27" s="46" customFormat="1" ht="64.5" customHeight="1" x14ac:dyDescent="0.35">
      <c r="A10" s="87"/>
      <c r="B10" s="87"/>
      <c r="C10" s="62">
        <v>1</v>
      </c>
      <c r="D10" s="62">
        <v>1</v>
      </c>
      <c r="E10" s="62"/>
      <c r="F10" s="61"/>
      <c r="G10" s="63" t="s">
        <v>988</v>
      </c>
      <c r="H10" s="64"/>
      <c r="I10" s="64"/>
      <c r="J10" s="65"/>
      <c r="K10" s="66" t="s">
        <v>987</v>
      </c>
      <c r="L10" s="66"/>
      <c r="M10" s="66"/>
      <c r="N10" s="66"/>
      <c r="O10" s="66"/>
      <c r="P10" s="66" t="s">
        <v>42</v>
      </c>
      <c r="Q10" s="67">
        <v>1</v>
      </c>
      <c r="R10" s="68">
        <v>0.25</v>
      </c>
      <c r="S10" s="69"/>
      <c r="T10" s="69"/>
      <c r="U10" s="69"/>
      <c r="V10" s="69"/>
      <c r="W10" s="66" t="s">
        <v>43</v>
      </c>
      <c r="X10" s="70">
        <f>SUM(X11:X12)</f>
        <v>7345075.6799999997</v>
      </c>
      <c r="AA10" s="71"/>
    </row>
    <row r="11" spans="1:27" s="84" customFormat="1" ht="76.5" customHeight="1" x14ac:dyDescent="0.35">
      <c r="A11" s="72" t="str">
        <f>+ CONCATENATE("ID", "-", B11, "-",C11, ".", D11, ".", E11)</f>
        <v>ID-DTI-1.1.1</v>
      </c>
      <c r="B11" s="72" t="s">
        <v>204</v>
      </c>
      <c r="C11" s="73">
        <v>1</v>
      </c>
      <c r="D11" s="73">
        <v>1</v>
      </c>
      <c r="E11" s="73">
        <v>1</v>
      </c>
      <c r="F11" s="74"/>
      <c r="G11" s="75"/>
      <c r="H11" s="92" t="s">
        <v>989</v>
      </c>
      <c r="I11" s="414" t="s">
        <v>990</v>
      </c>
      <c r="J11" s="448" t="s">
        <v>204</v>
      </c>
      <c r="K11" s="414" t="s">
        <v>987</v>
      </c>
      <c r="L11" s="414" t="s">
        <v>59</v>
      </c>
      <c r="M11" s="284" t="s">
        <v>50</v>
      </c>
      <c r="N11" s="284" t="s">
        <v>51</v>
      </c>
      <c r="O11" s="284" t="s">
        <v>52</v>
      </c>
      <c r="P11" s="79"/>
      <c r="Q11" s="80"/>
      <c r="R11" s="285">
        <v>0.6</v>
      </c>
      <c r="S11" s="80"/>
      <c r="T11" s="80"/>
      <c r="U11" s="80"/>
      <c r="V11" s="82"/>
      <c r="W11" s="76" t="s">
        <v>43</v>
      </c>
      <c r="X11" s="83">
        <f>4824390.68+2520685</f>
        <v>7345075.6799999997</v>
      </c>
    </row>
    <row r="12" spans="1:27" s="84" customFormat="1" ht="102" customHeight="1" x14ac:dyDescent="0.35">
      <c r="A12" s="72" t="str">
        <f>+ CONCATENATE("ID", "-", B12, "-",C12, ".", D12, ".", E12)</f>
        <v>ID-DTI-1.1.2</v>
      </c>
      <c r="B12" s="72" t="s">
        <v>204</v>
      </c>
      <c r="C12" s="73">
        <v>1</v>
      </c>
      <c r="D12" s="73">
        <v>1</v>
      </c>
      <c r="E12" s="73">
        <v>2</v>
      </c>
      <c r="F12" s="74"/>
      <c r="G12" s="75"/>
      <c r="H12" s="92" t="s">
        <v>991</v>
      </c>
      <c r="I12" s="414" t="s">
        <v>992</v>
      </c>
      <c r="J12" s="448" t="s">
        <v>204</v>
      </c>
      <c r="K12" s="414" t="s">
        <v>987</v>
      </c>
      <c r="L12" s="414" t="s">
        <v>130</v>
      </c>
      <c r="M12" s="284" t="s">
        <v>50</v>
      </c>
      <c r="N12" s="284" t="s">
        <v>51</v>
      </c>
      <c r="O12" s="284" t="s">
        <v>52</v>
      </c>
      <c r="P12" s="79"/>
      <c r="Q12" s="80"/>
      <c r="R12" s="285">
        <v>0.4</v>
      </c>
      <c r="S12" s="80"/>
      <c r="T12" s="80"/>
      <c r="U12" s="80"/>
      <c r="V12" s="82"/>
      <c r="W12" s="76" t="s">
        <v>43</v>
      </c>
      <c r="X12" s="83">
        <v>0</v>
      </c>
    </row>
    <row r="13" spans="1:27" s="46" customFormat="1" ht="64.5" customHeight="1" x14ac:dyDescent="0.35">
      <c r="A13" s="87"/>
      <c r="B13" s="87"/>
      <c r="C13" s="62">
        <v>1</v>
      </c>
      <c r="D13" s="62">
        <v>2</v>
      </c>
      <c r="E13" s="62"/>
      <c r="F13" s="61"/>
      <c r="G13" s="63" t="s">
        <v>993</v>
      </c>
      <c r="H13" s="64"/>
      <c r="I13" s="64"/>
      <c r="J13" s="65"/>
      <c r="K13" s="66" t="s">
        <v>987</v>
      </c>
      <c r="L13" s="66"/>
      <c r="M13" s="66"/>
      <c r="N13" s="66"/>
      <c r="O13" s="66"/>
      <c r="P13" s="66" t="s">
        <v>42</v>
      </c>
      <c r="Q13" s="67">
        <v>1</v>
      </c>
      <c r="R13" s="68">
        <v>0.3</v>
      </c>
      <c r="S13" s="69"/>
      <c r="T13" s="69"/>
      <c r="U13" s="69"/>
      <c r="V13" s="69"/>
      <c r="W13" s="66" t="s">
        <v>43</v>
      </c>
      <c r="X13" s="70">
        <f>SUM(X14:X16)</f>
        <v>800000</v>
      </c>
      <c r="AA13" s="71"/>
    </row>
    <row r="14" spans="1:27" s="84" customFormat="1" ht="57.75" customHeight="1" x14ac:dyDescent="0.35">
      <c r="A14" s="72" t="str">
        <f>+ CONCATENATE("ID", "-", B14, "-",C14, ".", D14, ".", E14)</f>
        <v>ID-DTI-1.2.1</v>
      </c>
      <c r="B14" s="72" t="s">
        <v>204</v>
      </c>
      <c r="C14" s="73">
        <v>1</v>
      </c>
      <c r="D14" s="73">
        <v>2</v>
      </c>
      <c r="E14" s="73">
        <v>1</v>
      </c>
      <c r="F14" s="74"/>
      <c r="G14" s="75"/>
      <c r="H14" s="92" t="s">
        <v>994</v>
      </c>
      <c r="I14" s="414" t="s">
        <v>995</v>
      </c>
      <c r="J14" s="448" t="s">
        <v>204</v>
      </c>
      <c r="K14" s="414" t="s">
        <v>996</v>
      </c>
      <c r="L14" s="414" t="s">
        <v>204</v>
      </c>
      <c r="M14" s="284" t="s">
        <v>50</v>
      </c>
      <c r="N14" s="284" t="s">
        <v>51</v>
      </c>
      <c r="O14" s="284" t="s">
        <v>52</v>
      </c>
      <c r="P14" s="79"/>
      <c r="Q14" s="80"/>
      <c r="R14" s="263">
        <v>0.5</v>
      </c>
      <c r="S14" s="80"/>
      <c r="T14" s="80"/>
      <c r="U14" s="80"/>
      <c r="V14" s="82"/>
      <c r="W14" s="76" t="s">
        <v>43</v>
      </c>
      <c r="X14" s="83">
        <v>0</v>
      </c>
    </row>
    <row r="15" spans="1:27" s="84" customFormat="1" ht="54.75" customHeight="1" x14ac:dyDescent="0.35">
      <c r="A15" s="72" t="str">
        <f>+ CONCATENATE("ID", "-", B15, "-",C15, ".", D15, ".", E15)</f>
        <v>ID-DTI-1.2.2</v>
      </c>
      <c r="B15" s="72" t="s">
        <v>204</v>
      </c>
      <c r="C15" s="73">
        <v>1</v>
      </c>
      <c r="D15" s="73">
        <v>2</v>
      </c>
      <c r="E15" s="73">
        <v>2</v>
      </c>
      <c r="F15" s="74"/>
      <c r="G15" s="75"/>
      <c r="H15" s="92" t="s">
        <v>997</v>
      </c>
      <c r="I15" s="414" t="s">
        <v>998</v>
      </c>
      <c r="J15" s="448" t="s">
        <v>204</v>
      </c>
      <c r="K15" s="414" t="s">
        <v>987</v>
      </c>
      <c r="L15" s="414" t="s">
        <v>130</v>
      </c>
      <c r="M15" s="284" t="s">
        <v>50</v>
      </c>
      <c r="N15" s="284" t="s">
        <v>51</v>
      </c>
      <c r="O15" s="284" t="s">
        <v>52</v>
      </c>
      <c r="P15" s="79"/>
      <c r="Q15" s="80"/>
      <c r="R15" s="263">
        <v>0.25</v>
      </c>
      <c r="S15" s="80"/>
      <c r="T15" s="80"/>
      <c r="U15" s="80"/>
      <c r="V15" s="82"/>
      <c r="W15" s="76" t="s">
        <v>43</v>
      </c>
      <c r="X15" s="83">
        <v>800000</v>
      </c>
    </row>
    <row r="16" spans="1:27" s="84" customFormat="1" ht="68.25" customHeight="1" x14ac:dyDescent="0.35">
      <c r="A16" s="72" t="str">
        <f>+ CONCATENATE("ID", "-", B16, "-",C16, ".", D16, ".", E16)</f>
        <v>ID-DTI-1.2.3</v>
      </c>
      <c r="B16" s="72" t="s">
        <v>204</v>
      </c>
      <c r="C16" s="73">
        <v>1</v>
      </c>
      <c r="D16" s="73">
        <v>2</v>
      </c>
      <c r="E16" s="73">
        <v>3</v>
      </c>
      <c r="F16" s="74"/>
      <c r="G16" s="75"/>
      <c r="H16" s="92" t="s">
        <v>999</v>
      </c>
      <c r="I16" s="411" t="s">
        <v>1000</v>
      </c>
      <c r="J16" s="265" t="s">
        <v>204</v>
      </c>
      <c r="K16" s="411" t="s">
        <v>987</v>
      </c>
      <c r="L16" s="411" t="s">
        <v>130</v>
      </c>
      <c r="M16" s="284" t="s">
        <v>50</v>
      </c>
      <c r="N16" s="284" t="s">
        <v>51</v>
      </c>
      <c r="O16" s="284" t="s">
        <v>52</v>
      </c>
      <c r="P16" s="79"/>
      <c r="Q16" s="80"/>
      <c r="R16" s="263">
        <v>0.25</v>
      </c>
      <c r="S16" s="80"/>
      <c r="T16" s="80"/>
      <c r="U16" s="80"/>
      <c r="V16" s="82"/>
      <c r="W16" s="76" t="s">
        <v>43</v>
      </c>
      <c r="X16" s="85">
        <v>0</v>
      </c>
    </row>
    <row r="17" spans="1:27" s="46" customFormat="1" ht="64.5" customHeight="1" x14ac:dyDescent="0.35">
      <c r="A17" s="87"/>
      <c r="B17" s="87"/>
      <c r="C17" s="62">
        <v>1</v>
      </c>
      <c r="D17" s="62">
        <v>3</v>
      </c>
      <c r="E17" s="62"/>
      <c r="F17" s="61"/>
      <c r="G17" s="63" t="s">
        <v>1001</v>
      </c>
      <c r="H17" s="64"/>
      <c r="I17" s="64"/>
      <c r="J17" s="65"/>
      <c r="K17" s="66" t="s">
        <v>987</v>
      </c>
      <c r="L17" s="66"/>
      <c r="M17" s="66"/>
      <c r="N17" s="66"/>
      <c r="O17" s="66"/>
      <c r="P17" s="66" t="s">
        <v>42</v>
      </c>
      <c r="Q17" s="67">
        <v>1</v>
      </c>
      <c r="R17" s="68">
        <v>0.2</v>
      </c>
      <c r="S17" s="69"/>
      <c r="T17" s="69"/>
      <c r="U17" s="69"/>
      <c r="V17" s="69"/>
      <c r="W17" s="66" t="s">
        <v>43</v>
      </c>
      <c r="X17" s="70">
        <f>SUM(X18:X20)</f>
        <v>0</v>
      </c>
      <c r="AA17" s="71"/>
    </row>
    <row r="18" spans="1:27" s="84" customFormat="1" ht="42" x14ac:dyDescent="0.35">
      <c r="A18" s="72" t="str">
        <f>+ CONCATENATE("ID", "-", B18, "-",C18, ".", D18, ".", E18)</f>
        <v>ID-DTI-1.3.1</v>
      </c>
      <c r="B18" s="72" t="s">
        <v>204</v>
      </c>
      <c r="C18" s="73">
        <v>1</v>
      </c>
      <c r="D18" s="73">
        <v>3</v>
      </c>
      <c r="E18" s="73">
        <v>1</v>
      </c>
      <c r="F18" s="74"/>
      <c r="G18" s="75"/>
      <c r="H18" s="307" t="s">
        <v>1002</v>
      </c>
      <c r="I18" s="413" t="s">
        <v>1003</v>
      </c>
      <c r="J18" s="265" t="s">
        <v>204</v>
      </c>
      <c r="K18" s="265" t="s">
        <v>987</v>
      </c>
      <c r="L18" s="411" t="s">
        <v>130</v>
      </c>
      <c r="M18" s="284" t="s">
        <v>50</v>
      </c>
      <c r="N18" s="284" t="s">
        <v>115</v>
      </c>
      <c r="O18" s="284" t="s">
        <v>52</v>
      </c>
      <c r="P18" s="79"/>
      <c r="Q18" s="80"/>
      <c r="R18" s="263">
        <v>0.35</v>
      </c>
      <c r="S18" s="80"/>
      <c r="T18" s="80"/>
      <c r="U18" s="80"/>
      <c r="V18" s="82"/>
      <c r="W18" s="76" t="s">
        <v>43</v>
      </c>
      <c r="X18" s="83">
        <v>0</v>
      </c>
    </row>
    <row r="19" spans="1:27" s="84" customFormat="1" ht="130.5" customHeight="1" x14ac:dyDescent="0.35">
      <c r="A19" s="72" t="str">
        <f>+ CONCATENATE("ID", "-", B19, "-",C19, ".", D19, ".", E19)</f>
        <v>ID-DTI-1.3.2</v>
      </c>
      <c r="B19" s="72" t="s">
        <v>204</v>
      </c>
      <c r="C19" s="73">
        <v>1</v>
      </c>
      <c r="D19" s="73">
        <v>3</v>
      </c>
      <c r="E19" s="73">
        <v>2</v>
      </c>
      <c r="F19" s="74"/>
      <c r="G19" s="75"/>
      <c r="H19" s="92" t="s">
        <v>1004</v>
      </c>
      <c r="I19" s="411" t="s">
        <v>1005</v>
      </c>
      <c r="J19" s="265" t="s">
        <v>204</v>
      </c>
      <c r="K19" s="265" t="s">
        <v>996</v>
      </c>
      <c r="L19" s="411" t="s">
        <v>130</v>
      </c>
      <c r="M19" s="284" t="s">
        <v>50</v>
      </c>
      <c r="N19" s="284" t="s">
        <v>51</v>
      </c>
      <c r="O19" s="284" t="s">
        <v>52</v>
      </c>
      <c r="P19" s="79"/>
      <c r="Q19" s="80"/>
      <c r="R19" s="263">
        <v>0.3</v>
      </c>
      <c r="S19" s="80"/>
      <c r="T19" s="80"/>
      <c r="U19" s="80"/>
      <c r="V19" s="82"/>
      <c r="W19" s="76" t="s">
        <v>43</v>
      </c>
      <c r="X19" s="83">
        <v>0</v>
      </c>
    </row>
    <row r="20" spans="1:27" s="84" customFormat="1" ht="64.5" customHeight="1" x14ac:dyDescent="0.35">
      <c r="A20" s="72" t="str">
        <f>+ CONCATENATE("ID", "-", B20, "-",C20, ".", D20, ".", E20)</f>
        <v>ID-DTI-1.3.3</v>
      </c>
      <c r="B20" s="72" t="s">
        <v>204</v>
      </c>
      <c r="C20" s="73">
        <v>1</v>
      </c>
      <c r="D20" s="73">
        <v>3</v>
      </c>
      <c r="E20" s="73">
        <v>3</v>
      </c>
      <c r="F20" s="74"/>
      <c r="G20" s="75"/>
      <c r="H20" s="92" t="s">
        <v>1006</v>
      </c>
      <c r="I20" s="411" t="s">
        <v>1005</v>
      </c>
      <c r="J20" s="265" t="s">
        <v>204</v>
      </c>
      <c r="K20" s="265" t="s">
        <v>996</v>
      </c>
      <c r="L20" s="411" t="s">
        <v>130</v>
      </c>
      <c r="M20" s="284" t="s">
        <v>50</v>
      </c>
      <c r="N20" s="284" t="s">
        <v>51</v>
      </c>
      <c r="O20" s="284" t="s">
        <v>52</v>
      </c>
      <c r="P20" s="79"/>
      <c r="Q20" s="80"/>
      <c r="R20" s="263">
        <v>0.35</v>
      </c>
      <c r="S20" s="80"/>
      <c r="T20" s="80"/>
      <c r="U20" s="80"/>
      <c r="V20" s="82"/>
      <c r="W20" s="76" t="s">
        <v>43</v>
      </c>
      <c r="X20" s="85">
        <v>0</v>
      </c>
    </row>
    <row r="21" spans="1:27" s="46" customFormat="1" ht="64.5" customHeight="1" x14ac:dyDescent="0.35">
      <c r="A21" s="87"/>
      <c r="B21" s="87"/>
      <c r="C21" s="62">
        <v>1</v>
      </c>
      <c r="D21" s="62">
        <v>4</v>
      </c>
      <c r="E21" s="62"/>
      <c r="F21" s="61"/>
      <c r="G21" s="63" t="s">
        <v>1007</v>
      </c>
      <c r="H21" s="64"/>
      <c r="I21" s="64"/>
      <c r="J21" s="65"/>
      <c r="K21" s="66" t="s">
        <v>987</v>
      </c>
      <c r="L21" s="66"/>
      <c r="M21" s="66"/>
      <c r="N21" s="66"/>
      <c r="O21" s="66"/>
      <c r="P21" s="66" t="s">
        <v>42</v>
      </c>
      <c r="Q21" s="67">
        <v>1</v>
      </c>
      <c r="R21" s="68">
        <v>0.25</v>
      </c>
      <c r="S21" s="69"/>
      <c r="T21" s="69"/>
      <c r="U21" s="69"/>
      <c r="V21" s="69"/>
      <c r="W21" s="66" t="s">
        <v>43</v>
      </c>
      <c r="X21" s="70">
        <f>SUM(X22:X22)</f>
        <v>0</v>
      </c>
      <c r="AA21" s="71"/>
    </row>
    <row r="22" spans="1:27" s="84" customFormat="1" ht="71.25" customHeight="1" x14ac:dyDescent="0.35">
      <c r="A22" s="72" t="str">
        <f>+ CONCATENATE("ID", "-", B22, "-",C22, ".", D22, ".", E22)</f>
        <v>ID-DTI-1.4.1</v>
      </c>
      <c r="B22" s="72" t="s">
        <v>204</v>
      </c>
      <c r="C22" s="73">
        <v>1</v>
      </c>
      <c r="D22" s="73">
        <v>4</v>
      </c>
      <c r="E22" s="73">
        <v>1</v>
      </c>
      <c r="F22" s="74"/>
      <c r="G22" s="75"/>
      <c r="H22" s="92" t="s">
        <v>1008</v>
      </c>
      <c r="I22" s="414" t="s">
        <v>1009</v>
      </c>
      <c r="J22" s="448" t="s">
        <v>204</v>
      </c>
      <c r="K22" s="448" t="s">
        <v>996</v>
      </c>
      <c r="L22" s="448" t="s">
        <v>59</v>
      </c>
      <c r="M22" s="448" t="s">
        <v>996</v>
      </c>
      <c r="N22" s="284" t="s">
        <v>51</v>
      </c>
      <c r="O22" s="284" t="s">
        <v>52</v>
      </c>
      <c r="P22" s="79"/>
      <c r="Q22" s="80"/>
      <c r="R22" s="318">
        <v>0.4</v>
      </c>
      <c r="S22" s="80"/>
      <c r="T22" s="80"/>
      <c r="U22" s="80"/>
      <c r="V22" s="82"/>
      <c r="W22" s="76" t="s">
        <v>43</v>
      </c>
      <c r="X22" s="83">
        <v>0</v>
      </c>
    </row>
    <row r="23" spans="1:27" s="84" customFormat="1" ht="71.25" customHeight="1" x14ac:dyDescent="0.35">
      <c r="A23" s="72" t="str">
        <f>+ CONCATENATE("ID", "-", B23, "-",C23, ".", D23, ".", E23)</f>
        <v>ID-DTI-1.4.2</v>
      </c>
      <c r="B23" s="72" t="s">
        <v>204</v>
      </c>
      <c r="C23" s="73">
        <v>1</v>
      </c>
      <c r="D23" s="73">
        <v>4</v>
      </c>
      <c r="E23" s="73">
        <v>2</v>
      </c>
      <c r="F23" s="315"/>
      <c r="G23" s="316"/>
      <c r="H23" s="449" t="s">
        <v>1010</v>
      </c>
      <c r="I23" s="450" t="s">
        <v>1011</v>
      </c>
      <c r="J23" s="451" t="s">
        <v>204</v>
      </c>
      <c r="K23" s="452" t="s">
        <v>996</v>
      </c>
      <c r="L23" s="452" t="s">
        <v>59</v>
      </c>
      <c r="M23" s="452" t="s">
        <v>996</v>
      </c>
      <c r="N23" s="453" t="s">
        <v>51</v>
      </c>
      <c r="O23" s="453" t="s">
        <v>52</v>
      </c>
      <c r="P23" s="454"/>
      <c r="Q23" s="455"/>
      <c r="R23" s="312">
        <v>0.6</v>
      </c>
      <c r="S23" s="455"/>
      <c r="T23" s="455"/>
      <c r="U23" s="455"/>
      <c r="V23" s="456"/>
      <c r="W23" s="457" t="s">
        <v>43</v>
      </c>
      <c r="X23" s="458">
        <v>0</v>
      </c>
    </row>
    <row r="24" spans="1:27" s="46" customFormat="1" ht="73.5" customHeight="1" x14ac:dyDescent="0.35">
      <c r="A24" s="86"/>
      <c r="B24" s="49"/>
      <c r="C24" s="49"/>
      <c r="D24" s="49"/>
      <c r="E24" s="49"/>
      <c r="F24" s="50" t="s">
        <v>1012</v>
      </c>
      <c r="G24" s="51"/>
      <c r="H24" s="51"/>
      <c r="I24" s="51"/>
      <c r="J24" s="52"/>
      <c r="K24" s="54" t="s">
        <v>265</v>
      </c>
      <c r="L24" s="54"/>
      <c r="M24" s="49"/>
      <c r="N24" s="54"/>
      <c r="O24" s="54"/>
      <c r="P24" s="55" t="s">
        <v>42</v>
      </c>
      <c r="Q24" s="56">
        <v>1</v>
      </c>
      <c r="R24" s="459">
        <v>0.5</v>
      </c>
      <c r="S24" s="58"/>
      <c r="T24" s="58"/>
      <c r="U24" s="58"/>
      <c r="V24" s="58"/>
      <c r="W24" s="59" t="s">
        <v>63</v>
      </c>
      <c r="X24" s="60">
        <f>X25+X28+X37</f>
        <v>15731339.77</v>
      </c>
    </row>
    <row r="25" spans="1:27" s="46" customFormat="1" ht="64.5" customHeight="1" x14ac:dyDescent="0.35">
      <c r="A25" s="87"/>
      <c r="B25" s="87"/>
      <c r="C25" s="62">
        <v>2</v>
      </c>
      <c r="D25" s="62">
        <v>1</v>
      </c>
      <c r="E25" s="62"/>
      <c r="F25" s="61"/>
      <c r="G25" s="63" t="s">
        <v>1013</v>
      </c>
      <c r="H25" s="64"/>
      <c r="I25" s="64"/>
      <c r="J25" s="65"/>
      <c r="K25" s="66" t="s">
        <v>987</v>
      </c>
      <c r="L25" s="66"/>
      <c r="M25" s="66"/>
      <c r="N25" s="66"/>
      <c r="O25" s="66"/>
      <c r="P25" s="66" t="s">
        <v>42</v>
      </c>
      <c r="Q25" s="67">
        <v>1</v>
      </c>
      <c r="R25" s="69">
        <v>0.25</v>
      </c>
      <c r="S25" s="69"/>
      <c r="T25" s="69"/>
      <c r="U25" s="69"/>
      <c r="V25" s="69"/>
      <c r="W25" s="66" t="s">
        <v>63</v>
      </c>
      <c r="X25" s="70">
        <f>SUM(X26:X27)</f>
        <v>1500000</v>
      </c>
      <c r="AA25" s="71"/>
    </row>
    <row r="26" spans="1:27" s="84" customFormat="1" ht="70.5" customHeight="1" x14ac:dyDescent="0.35">
      <c r="A26" s="72" t="str">
        <f t="shared" ref="A26:A27" si="0">+ CONCATENATE("ID", "-", B26, "-",C26, ".", D26, ".", E26)</f>
        <v>ID-DTI-2.1.1</v>
      </c>
      <c r="B26" s="72" t="s">
        <v>204</v>
      </c>
      <c r="C26" s="73">
        <v>2</v>
      </c>
      <c r="D26" s="73">
        <v>1</v>
      </c>
      <c r="E26" s="73">
        <v>1</v>
      </c>
      <c r="F26" s="74"/>
      <c r="G26" s="75"/>
      <c r="H26" s="303" t="s">
        <v>1014</v>
      </c>
      <c r="I26" s="414" t="s">
        <v>1015</v>
      </c>
      <c r="J26" s="448" t="s">
        <v>204</v>
      </c>
      <c r="K26" s="448" t="s">
        <v>987</v>
      </c>
      <c r="L26" s="448" t="s">
        <v>130</v>
      </c>
      <c r="M26" s="284" t="s">
        <v>50</v>
      </c>
      <c r="N26" s="284" t="s">
        <v>51</v>
      </c>
      <c r="O26" s="284" t="s">
        <v>52</v>
      </c>
      <c r="P26" s="79"/>
      <c r="Q26" s="80"/>
      <c r="R26" s="352">
        <v>0.4</v>
      </c>
      <c r="S26" s="80"/>
      <c r="T26" s="80"/>
      <c r="U26" s="80"/>
      <c r="V26" s="82"/>
      <c r="W26" s="76" t="s">
        <v>63</v>
      </c>
      <c r="X26" s="91">
        <v>1500000</v>
      </c>
    </row>
    <row r="27" spans="1:27" s="84" customFormat="1" ht="59.25" customHeight="1" x14ac:dyDescent="0.35">
      <c r="A27" s="72" t="str">
        <f t="shared" si="0"/>
        <v>ID-DTI-2.1.2</v>
      </c>
      <c r="B27" s="72" t="s">
        <v>204</v>
      </c>
      <c r="C27" s="73">
        <v>2</v>
      </c>
      <c r="D27" s="73">
        <v>1</v>
      </c>
      <c r="E27" s="73">
        <v>2</v>
      </c>
      <c r="F27" s="74"/>
      <c r="G27" s="75"/>
      <c r="H27" s="303" t="s">
        <v>1016</v>
      </c>
      <c r="I27" s="414" t="s">
        <v>1015</v>
      </c>
      <c r="J27" s="448" t="s">
        <v>130</v>
      </c>
      <c r="K27" s="448" t="s">
        <v>987</v>
      </c>
      <c r="L27" s="448" t="s">
        <v>130</v>
      </c>
      <c r="M27" s="284" t="s">
        <v>50</v>
      </c>
      <c r="N27" s="284" t="s">
        <v>51</v>
      </c>
      <c r="O27" s="284" t="s">
        <v>52</v>
      </c>
      <c r="P27" s="79"/>
      <c r="Q27" s="80"/>
      <c r="R27" s="352">
        <v>0.6</v>
      </c>
      <c r="S27" s="80"/>
      <c r="T27" s="80"/>
      <c r="U27" s="80"/>
      <c r="V27" s="82"/>
      <c r="W27" s="76" t="s">
        <v>63</v>
      </c>
      <c r="X27" s="91" t="s">
        <v>69</v>
      </c>
    </row>
    <row r="28" spans="1:27" s="46" customFormat="1" ht="64.5" customHeight="1" x14ac:dyDescent="0.35">
      <c r="A28" s="87"/>
      <c r="B28" s="87"/>
      <c r="C28" s="62">
        <v>2</v>
      </c>
      <c r="D28" s="62">
        <v>2</v>
      </c>
      <c r="E28" s="62"/>
      <c r="F28" s="61"/>
      <c r="G28" s="63" t="s">
        <v>1017</v>
      </c>
      <c r="H28" s="64"/>
      <c r="I28" s="64"/>
      <c r="J28" s="65"/>
      <c r="K28" s="66" t="s">
        <v>987</v>
      </c>
      <c r="L28" s="66"/>
      <c r="M28" s="66"/>
      <c r="N28" s="66"/>
      <c r="O28" s="66"/>
      <c r="P28" s="66" t="s">
        <v>42</v>
      </c>
      <c r="Q28" s="67">
        <v>1</v>
      </c>
      <c r="R28" s="69">
        <v>0.5</v>
      </c>
      <c r="S28" s="69"/>
      <c r="T28" s="69"/>
      <c r="U28" s="69"/>
      <c r="V28" s="69"/>
      <c r="W28" s="66" t="s">
        <v>63</v>
      </c>
      <c r="X28" s="70">
        <f>SUM(X29:X36)</f>
        <v>2500000</v>
      </c>
      <c r="AA28" s="71"/>
    </row>
    <row r="29" spans="1:27" s="84" customFormat="1" ht="61.5" customHeight="1" x14ac:dyDescent="0.35">
      <c r="A29" s="72" t="str">
        <f>+ CONCATENATE("ID", "-", B29, "-",C29, ".", D29, ".", E29)</f>
        <v>ID-DTI-2.2.1</v>
      </c>
      <c r="B29" s="72" t="s">
        <v>204</v>
      </c>
      <c r="C29" s="73">
        <v>2</v>
      </c>
      <c r="D29" s="73">
        <v>2</v>
      </c>
      <c r="E29" s="73">
        <v>1</v>
      </c>
      <c r="F29" s="74"/>
      <c r="G29" s="75"/>
      <c r="H29" s="460" t="s">
        <v>1018</v>
      </c>
      <c r="I29" s="461" t="s">
        <v>1019</v>
      </c>
      <c r="J29" s="452" t="s">
        <v>204</v>
      </c>
      <c r="K29" s="462" t="s">
        <v>996</v>
      </c>
      <c r="L29" s="452" t="s">
        <v>130</v>
      </c>
      <c r="M29" s="453" t="s">
        <v>50</v>
      </c>
      <c r="N29" s="453" t="s">
        <v>52</v>
      </c>
      <c r="O29" s="453" t="s">
        <v>52</v>
      </c>
      <c r="P29" s="326"/>
      <c r="Q29" s="80"/>
      <c r="R29" s="330">
        <v>0.1</v>
      </c>
      <c r="S29" s="80"/>
      <c r="T29" s="80"/>
      <c r="U29" s="80"/>
      <c r="V29" s="82"/>
      <c r="W29" s="76" t="s">
        <v>63</v>
      </c>
      <c r="X29" s="83">
        <v>1000000</v>
      </c>
    </row>
    <row r="30" spans="1:27" s="84" customFormat="1" ht="71.25" customHeight="1" x14ac:dyDescent="0.35">
      <c r="A30" s="72" t="str">
        <f t="shared" ref="A30:A36" si="1">+ CONCATENATE("ID", "-", B30, "-",C30, ".", D30, ".", E30)</f>
        <v>ID-DTI-2.2.2</v>
      </c>
      <c r="B30" s="72" t="s">
        <v>204</v>
      </c>
      <c r="C30" s="73">
        <v>2</v>
      </c>
      <c r="D30" s="73">
        <v>2</v>
      </c>
      <c r="E30" s="73">
        <v>2</v>
      </c>
      <c r="F30" s="74"/>
      <c r="G30" s="75"/>
      <c r="H30" s="333" t="s">
        <v>1020</v>
      </c>
      <c r="I30" s="414" t="s">
        <v>1021</v>
      </c>
      <c r="J30" s="448" t="s">
        <v>204</v>
      </c>
      <c r="K30" s="265" t="s">
        <v>996</v>
      </c>
      <c r="L30" s="448" t="s">
        <v>130</v>
      </c>
      <c r="M30" s="284" t="s">
        <v>50</v>
      </c>
      <c r="N30" s="284" t="s">
        <v>51</v>
      </c>
      <c r="O30" s="284" t="s">
        <v>52</v>
      </c>
      <c r="P30" s="266"/>
      <c r="Q30" s="267"/>
      <c r="R30" s="330">
        <v>0.15</v>
      </c>
      <c r="S30" s="267"/>
      <c r="T30" s="267"/>
      <c r="U30" s="267"/>
      <c r="V30" s="268"/>
      <c r="W30" s="76" t="s">
        <v>63</v>
      </c>
      <c r="X30" s="83">
        <v>0</v>
      </c>
    </row>
    <row r="31" spans="1:27" s="84" customFormat="1" ht="65.25" customHeight="1" x14ac:dyDescent="0.35">
      <c r="A31" s="72" t="str">
        <f t="shared" si="1"/>
        <v>ID-DTI-2.2.3</v>
      </c>
      <c r="B31" s="72" t="s">
        <v>204</v>
      </c>
      <c r="C31" s="73">
        <v>2</v>
      </c>
      <c r="D31" s="73">
        <v>2</v>
      </c>
      <c r="E31" s="73">
        <v>3</v>
      </c>
      <c r="F31" s="74"/>
      <c r="G31" s="75"/>
      <c r="H31" s="460" t="s">
        <v>1022</v>
      </c>
      <c r="I31" s="414" t="s">
        <v>1021</v>
      </c>
      <c r="J31" s="448" t="s">
        <v>204</v>
      </c>
      <c r="K31" s="265" t="s">
        <v>996</v>
      </c>
      <c r="L31" s="448" t="s">
        <v>130</v>
      </c>
      <c r="M31" s="284" t="s">
        <v>50</v>
      </c>
      <c r="N31" s="284" t="s">
        <v>115</v>
      </c>
      <c r="O31" s="284" t="s">
        <v>52</v>
      </c>
      <c r="P31" s="266"/>
      <c r="Q31" s="267"/>
      <c r="R31" s="330">
        <v>0.15</v>
      </c>
      <c r="S31" s="267"/>
      <c r="T31" s="267"/>
      <c r="U31" s="267"/>
      <c r="V31" s="268"/>
      <c r="W31" s="76" t="s">
        <v>63</v>
      </c>
      <c r="X31" s="83">
        <v>0</v>
      </c>
    </row>
    <row r="32" spans="1:27" s="84" customFormat="1" ht="58.5" customHeight="1" x14ac:dyDescent="0.35">
      <c r="A32" s="72" t="str">
        <f t="shared" si="1"/>
        <v>ID-DTI-2.2.4</v>
      </c>
      <c r="B32" s="72" t="s">
        <v>204</v>
      </c>
      <c r="C32" s="73">
        <v>2</v>
      </c>
      <c r="D32" s="73">
        <v>2</v>
      </c>
      <c r="E32" s="73">
        <v>4</v>
      </c>
      <c r="F32" s="74"/>
      <c r="G32" s="75"/>
      <c r="H32" s="333" t="s">
        <v>1023</v>
      </c>
      <c r="I32" s="414" t="s">
        <v>1021</v>
      </c>
      <c r="J32" s="448" t="s">
        <v>204</v>
      </c>
      <c r="K32" s="265" t="s">
        <v>996</v>
      </c>
      <c r="L32" s="448" t="s">
        <v>130</v>
      </c>
      <c r="M32" s="284" t="s">
        <v>50</v>
      </c>
      <c r="N32" s="284" t="s">
        <v>115</v>
      </c>
      <c r="O32" s="284" t="s">
        <v>52</v>
      </c>
      <c r="P32" s="266"/>
      <c r="Q32" s="267"/>
      <c r="R32" s="330">
        <v>0.15</v>
      </c>
      <c r="S32" s="267"/>
      <c r="T32" s="267"/>
      <c r="U32" s="267"/>
      <c r="V32" s="268"/>
      <c r="W32" s="76" t="s">
        <v>63</v>
      </c>
      <c r="X32" s="83">
        <v>1500000</v>
      </c>
    </row>
    <row r="33" spans="1:27" s="84" customFormat="1" ht="78.75" customHeight="1" x14ac:dyDescent="0.35">
      <c r="A33" s="72" t="str">
        <f t="shared" si="1"/>
        <v>ID-DTI-2.2.5</v>
      </c>
      <c r="B33" s="72" t="s">
        <v>204</v>
      </c>
      <c r="C33" s="73">
        <v>2</v>
      </c>
      <c r="D33" s="73">
        <v>2</v>
      </c>
      <c r="E33" s="73">
        <v>5</v>
      </c>
      <c r="F33" s="74"/>
      <c r="G33" s="75"/>
      <c r="H33" s="333" t="s">
        <v>1024</v>
      </c>
      <c r="I33" s="414" t="s">
        <v>1015</v>
      </c>
      <c r="J33" s="448" t="s">
        <v>204</v>
      </c>
      <c r="K33" s="448" t="s">
        <v>987</v>
      </c>
      <c r="L33" s="463" t="s">
        <v>1025</v>
      </c>
      <c r="M33" s="284" t="s">
        <v>50</v>
      </c>
      <c r="N33" s="284" t="s">
        <v>51</v>
      </c>
      <c r="O33" s="284" t="s">
        <v>52</v>
      </c>
      <c r="P33" s="266"/>
      <c r="Q33" s="267"/>
      <c r="R33" s="330">
        <v>0.15</v>
      </c>
      <c r="S33" s="267"/>
      <c r="T33" s="267"/>
      <c r="U33" s="267"/>
      <c r="V33" s="268"/>
      <c r="W33" s="76" t="s">
        <v>63</v>
      </c>
      <c r="X33" s="83">
        <v>0</v>
      </c>
    </row>
    <row r="34" spans="1:27" s="84" customFormat="1" ht="74.25" customHeight="1" x14ac:dyDescent="0.35">
      <c r="A34" s="72" t="str">
        <f t="shared" si="1"/>
        <v>ID-DTI-2.2.6</v>
      </c>
      <c r="B34" s="72" t="s">
        <v>204</v>
      </c>
      <c r="C34" s="73">
        <v>2</v>
      </c>
      <c r="D34" s="73">
        <v>2</v>
      </c>
      <c r="E34" s="73">
        <v>6</v>
      </c>
      <c r="F34" s="74"/>
      <c r="G34" s="75"/>
      <c r="H34" s="333" t="s">
        <v>1026</v>
      </c>
      <c r="I34" s="414" t="s">
        <v>1015</v>
      </c>
      <c r="J34" s="448" t="s">
        <v>204</v>
      </c>
      <c r="K34" s="265" t="s">
        <v>996</v>
      </c>
      <c r="L34" s="265" t="s">
        <v>130</v>
      </c>
      <c r="M34" s="284" t="s">
        <v>50</v>
      </c>
      <c r="N34" s="284" t="s">
        <v>51</v>
      </c>
      <c r="O34" s="284" t="s">
        <v>52</v>
      </c>
      <c r="P34" s="266"/>
      <c r="Q34" s="267"/>
      <c r="R34" s="330">
        <v>0.15</v>
      </c>
      <c r="S34" s="267"/>
      <c r="T34" s="267"/>
      <c r="U34" s="267"/>
      <c r="V34" s="268"/>
      <c r="W34" s="76" t="s">
        <v>63</v>
      </c>
      <c r="X34" s="83">
        <v>0</v>
      </c>
    </row>
    <row r="35" spans="1:27" s="84" customFormat="1" ht="71.25" customHeight="1" x14ac:dyDescent="0.35">
      <c r="A35" s="72" t="str">
        <f t="shared" si="1"/>
        <v>ID-DTI-2.2.7</v>
      </c>
      <c r="B35" s="72" t="s">
        <v>204</v>
      </c>
      <c r="C35" s="73">
        <v>2</v>
      </c>
      <c r="D35" s="73">
        <v>2</v>
      </c>
      <c r="E35" s="73">
        <v>7</v>
      </c>
      <c r="F35" s="74"/>
      <c r="G35" s="75"/>
      <c r="H35" s="333" t="s">
        <v>1027</v>
      </c>
      <c r="I35" s="414" t="s">
        <v>1015</v>
      </c>
      <c r="J35" s="448" t="s">
        <v>204</v>
      </c>
      <c r="K35" s="265" t="s">
        <v>996</v>
      </c>
      <c r="L35" s="265" t="s">
        <v>130</v>
      </c>
      <c r="M35" s="284" t="s">
        <v>50</v>
      </c>
      <c r="N35" s="284" t="s">
        <v>51</v>
      </c>
      <c r="O35" s="284" t="s">
        <v>52</v>
      </c>
      <c r="P35" s="266"/>
      <c r="Q35" s="267"/>
      <c r="R35" s="330">
        <v>0.15</v>
      </c>
      <c r="S35" s="267"/>
      <c r="T35" s="267"/>
      <c r="U35" s="267"/>
      <c r="V35" s="268"/>
      <c r="W35" s="76" t="s">
        <v>63</v>
      </c>
      <c r="X35" s="85">
        <v>0</v>
      </c>
    </row>
    <row r="36" spans="1:27" s="84" customFormat="1" ht="71.25" customHeight="1" x14ac:dyDescent="0.35">
      <c r="A36" s="72" t="str">
        <f t="shared" si="1"/>
        <v>ID-DTI-2.2.8</v>
      </c>
      <c r="B36" s="72" t="s">
        <v>204</v>
      </c>
      <c r="C36" s="73">
        <v>2</v>
      </c>
      <c r="D36" s="73">
        <v>2</v>
      </c>
      <c r="E36" s="73">
        <v>8</v>
      </c>
      <c r="F36" s="74"/>
      <c r="G36" s="75"/>
      <c r="H36" s="333" t="s">
        <v>1028</v>
      </c>
      <c r="I36" s="414" t="s">
        <v>1015</v>
      </c>
      <c r="J36" s="448" t="s">
        <v>204</v>
      </c>
      <c r="K36" s="265" t="s">
        <v>996</v>
      </c>
      <c r="L36" s="265" t="s">
        <v>130</v>
      </c>
      <c r="M36" s="284" t="s">
        <v>50</v>
      </c>
      <c r="N36" s="284" t="s">
        <v>51</v>
      </c>
      <c r="O36" s="284" t="s">
        <v>52</v>
      </c>
      <c r="P36" s="266"/>
      <c r="Q36" s="267"/>
      <c r="R36" s="330">
        <v>0.15</v>
      </c>
      <c r="S36" s="267"/>
      <c r="T36" s="267"/>
      <c r="U36" s="267"/>
      <c r="V36" s="268"/>
      <c r="W36" s="76" t="s">
        <v>63</v>
      </c>
      <c r="X36" s="85">
        <v>0</v>
      </c>
    </row>
    <row r="37" spans="1:27" s="46" customFormat="1" ht="64.5" customHeight="1" x14ac:dyDescent="0.35">
      <c r="A37" s="87"/>
      <c r="B37" s="87"/>
      <c r="C37" s="62">
        <v>2</v>
      </c>
      <c r="D37" s="62">
        <v>3</v>
      </c>
      <c r="E37" s="62"/>
      <c r="F37" s="61"/>
      <c r="G37" s="439" t="s">
        <v>1029</v>
      </c>
      <c r="H37" s="440"/>
      <c r="I37" s="440"/>
      <c r="J37" s="65"/>
      <c r="K37" s="66" t="s">
        <v>987</v>
      </c>
      <c r="L37" s="66"/>
      <c r="M37" s="66"/>
      <c r="N37" s="66"/>
      <c r="O37" s="66"/>
      <c r="P37" s="66" t="s">
        <v>42</v>
      </c>
      <c r="Q37" s="67">
        <v>1</v>
      </c>
      <c r="R37" s="69">
        <v>0.25</v>
      </c>
      <c r="S37" s="69"/>
      <c r="T37" s="69"/>
      <c r="U37" s="69"/>
      <c r="V37" s="69"/>
      <c r="W37" s="66" t="s">
        <v>63</v>
      </c>
      <c r="X37" s="70">
        <f>SUM(X38:X38)</f>
        <v>11731339.77</v>
      </c>
      <c r="AA37" s="71"/>
    </row>
    <row r="38" spans="1:27" s="84" customFormat="1" ht="101.25" customHeight="1" x14ac:dyDescent="0.35">
      <c r="A38" s="72" t="str">
        <f t="shared" ref="A38" si="2">+ CONCATENATE("ID", "-", B38, "-",C38, ".", D38, ".", E38)</f>
        <v>ID-DTI-2.3.1</v>
      </c>
      <c r="B38" s="72" t="s">
        <v>204</v>
      </c>
      <c r="C38" s="73">
        <v>2</v>
      </c>
      <c r="D38" s="73">
        <v>3</v>
      </c>
      <c r="E38" s="73">
        <v>1</v>
      </c>
      <c r="F38" s="74"/>
      <c r="G38" s="75"/>
      <c r="H38" s="354" t="s">
        <v>1030</v>
      </c>
      <c r="I38" s="414" t="s">
        <v>1031</v>
      </c>
      <c r="J38" s="448" t="s">
        <v>204</v>
      </c>
      <c r="K38" s="448" t="s">
        <v>987</v>
      </c>
      <c r="L38" s="448" t="s">
        <v>59</v>
      </c>
      <c r="M38" s="284" t="s">
        <v>50</v>
      </c>
      <c r="N38" s="284" t="s">
        <v>51</v>
      </c>
      <c r="O38" s="284" t="s">
        <v>52</v>
      </c>
      <c r="P38" s="266"/>
      <c r="Q38" s="267"/>
      <c r="R38" s="330">
        <v>1</v>
      </c>
      <c r="S38" s="267"/>
      <c r="T38" s="267"/>
      <c r="U38" s="267"/>
      <c r="V38" s="268"/>
      <c r="W38" s="76" t="s">
        <v>63</v>
      </c>
      <c r="X38" s="83">
        <v>11731339.77</v>
      </c>
    </row>
    <row r="39" spans="1:27" s="46" customFormat="1" ht="73.5" customHeight="1" x14ac:dyDescent="0.35">
      <c r="A39" s="86"/>
      <c r="B39" s="49"/>
      <c r="C39" s="49"/>
      <c r="D39" s="49"/>
      <c r="E39" s="49"/>
      <c r="F39" s="50" t="s">
        <v>1032</v>
      </c>
      <c r="G39" s="51"/>
      <c r="H39" s="51"/>
      <c r="I39" s="51"/>
      <c r="J39" s="52"/>
      <c r="K39" s="54" t="s">
        <v>987</v>
      </c>
      <c r="L39" s="54"/>
      <c r="M39" s="49"/>
      <c r="N39" s="54"/>
      <c r="O39" s="54"/>
      <c r="P39" s="55" t="s">
        <v>42</v>
      </c>
      <c r="Q39" s="56">
        <v>1</v>
      </c>
      <c r="R39" s="459">
        <v>0.1</v>
      </c>
      <c r="S39" s="58"/>
      <c r="T39" s="58"/>
      <c r="U39" s="58"/>
      <c r="V39" s="58"/>
      <c r="W39" s="59" t="s">
        <v>63</v>
      </c>
      <c r="X39" s="60">
        <f>X40</f>
        <v>0</v>
      </c>
    </row>
    <row r="40" spans="1:27" s="46" customFormat="1" ht="62.25" customHeight="1" x14ac:dyDescent="0.35">
      <c r="A40" s="87"/>
      <c r="B40" s="87"/>
      <c r="C40" s="62">
        <v>3</v>
      </c>
      <c r="D40" s="62">
        <v>1</v>
      </c>
      <c r="E40" s="62"/>
      <c r="F40" s="61"/>
      <c r="G40" s="464" t="s">
        <v>1033</v>
      </c>
      <c r="H40" s="465"/>
      <c r="I40" s="465"/>
      <c r="J40" s="466"/>
      <c r="K40" s="66" t="s">
        <v>987</v>
      </c>
      <c r="L40" s="66"/>
      <c r="M40" s="66"/>
      <c r="N40" s="66"/>
      <c r="O40" s="66"/>
      <c r="P40" s="66" t="s">
        <v>42</v>
      </c>
      <c r="Q40" s="67">
        <v>1</v>
      </c>
      <c r="R40" s="69">
        <v>1</v>
      </c>
      <c r="S40" s="69"/>
      <c r="T40" s="69"/>
      <c r="U40" s="69"/>
      <c r="V40" s="69"/>
      <c r="W40" s="66" t="s">
        <v>63</v>
      </c>
      <c r="X40" s="70">
        <f>SUM(X41:X41)</f>
        <v>0</v>
      </c>
      <c r="AA40" s="71"/>
    </row>
    <row r="41" spans="1:27" s="84" customFormat="1" ht="70.5" customHeight="1" x14ac:dyDescent="0.35">
      <c r="A41" s="72" t="str">
        <f>+ CONCATENATE("ID", "-", B41, "-",C41, ".", D41, ".", E41)</f>
        <v>ID-DTI-3.1.1</v>
      </c>
      <c r="B41" s="72" t="s">
        <v>204</v>
      </c>
      <c r="C41" s="73">
        <v>3</v>
      </c>
      <c r="D41" s="73">
        <v>1</v>
      </c>
      <c r="E41" s="73">
        <v>1</v>
      </c>
      <c r="F41" s="74"/>
      <c r="G41" s="323"/>
      <c r="H41" s="467" t="s">
        <v>1034</v>
      </c>
      <c r="I41" s="461" t="s">
        <v>1021</v>
      </c>
      <c r="J41" s="452" t="s">
        <v>204</v>
      </c>
      <c r="K41" s="448" t="s">
        <v>987</v>
      </c>
      <c r="L41" s="448" t="s">
        <v>67</v>
      </c>
      <c r="M41" s="284" t="s">
        <v>50</v>
      </c>
      <c r="N41" s="284" t="s">
        <v>115</v>
      </c>
      <c r="O41" s="284" t="s">
        <v>52</v>
      </c>
      <c r="P41" s="79"/>
      <c r="Q41" s="80"/>
      <c r="R41" s="468">
        <v>1</v>
      </c>
      <c r="S41" s="80"/>
      <c r="T41" s="80"/>
      <c r="U41" s="80"/>
      <c r="V41" s="82"/>
      <c r="W41" s="76" t="s">
        <v>63</v>
      </c>
      <c r="X41" s="91" t="s">
        <v>69</v>
      </c>
    </row>
    <row r="42" spans="1:27" s="84" customFormat="1" ht="70.5" customHeight="1" x14ac:dyDescent="0.35">
      <c r="A42" s="72" t="str">
        <f>+ CONCATENATE("ID", "-", B42, "-",C42, ".", D42, ".", E42)</f>
        <v>ID-DTI-3.1.2</v>
      </c>
      <c r="B42" s="72" t="s">
        <v>204</v>
      </c>
      <c r="C42" s="73">
        <v>3</v>
      </c>
      <c r="D42" s="73">
        <v>1</v>
      </c>
      <c r="E42" s="73">
        <v>2</v>
      </c>
      <c r="F42" s="74"/>
      <c r="G42" s="323"/>
      <c r="H42" s="467" t="s">
        <v>1035</v>
      </c>
      <c r="I42" s="461" t="s">
        <v>1021</v>
      </c>
      <c r="J42" s="452" t="s">
        <v>204</v>
      </c>
      <c r="K42" s="448" t="s">
        <v>987</v>
      </c>
      <c r="L42" s="448" t="s">
        <v>67</v>
      </c>
      <c r="M42" s="284" t="s">
        <v>50</v>
      </c>
      <c r="N42" s="284" t="s">
        <v>115</v>
      </c>
      <c r="O42" s="284" t="s">
        <v>52</v>
      </c>
      <c r="P42" s="79"/>
      <c r="Q42" s="80"/>
      <c r="R42" s="468">
        <v>1</v>
      </c>
      <c r="S42" s="80"/>
      <c r="T42" s="80"/>
      <c r="U42" s="80"/>
      <c r="V42" s="82"/>
      <c r="W42" s="76" t="s">
        <v>63</v>
      </c>
      <c r="X42" s="91" t="s">
        <v>69</v>
      </c>
    </row>
    <row r="43" spans="1:27" s="46" customFormat="1" ht="73.5" customHeight="1" x14ac:dyDescent="0.35">
      <c r="A43" s="86"/>
      <c r="B43" s="49"/>
      <c r="C43" s="49"/>
      <c r="D43" s="49"/>
      <c r="E43" s="49"/>
      <c r="F43" s="50" t="s">
        <v>1036</v>
      </c>
      <c r="G43" s="51"/>
      <c r="H43" s="51"/>
      <c r="I43" s="51"/>
      <c r="J43" s="52"/>
      <c r="K43" s="54" t="s">
        <v>987</v>
      </c>
      <c r="L43" s="54"/>
      <c r="M43" s="49"/>
      <c r="N43" s="54"/>
      <c r="O43" s="54"/>
      <c r="P43" s="55" t="s">
        <v>42</v>
      </c>
      <c r="Q43" s="56">
        <v>1</v>
      </c>
      <c r="R43" s="58">
        <v>0.15</v>
      </c>
      <c r="S43" s="58"/>
      <c r="T43" s="58"/>
      <c r="U43" s="58"/>
      <c r="V43" s="58"/>
      <c r="W43" s="59" t="s">
        <v>63</v>
      </c>
      <c r="X43" s="60">
        <f>X44+X46</f>
        <v>0</v>
      </c>
    </row>
    <row r="44" spans="1:27" s="46" customFormat="1" ht="64.5" customHeight="1" x14ac:dyDescent="0.35">
      <c r="A44" s="87"/>
      <c r="B44" s="87"/>
      <c r="C44" s="62">
        <v>4</v>
      </c>
      <c r="D44" s="62">
        <v>1</v>
      </c>
      <c r="E44" s="62"/>
      <c r="F44" s="61"/>
      <c r="G44" s="63" t="s">
        <v>1037</v>
      </c>
      <c r="H44" s="64"/>
      <c r="I44" s="64"/>
      <c r="J44" s="65"/>
      <c r="K44" s="66" t="s">
        <v>987</v>
      </c>
      <c r="L44" s="66"/>
      <c r="M44" s="66"/>
      <c r="N44" s="66"/>
      <c r="O44" s="66"/>
      <c r="P44" s="66" t="s">
        <v>42</v>
      </c>
      <c r="Q44" s="67">
        <v>1</v>
      </c>
      <c r="R44" s="88">
        <v>0.5</v>
      </c>
      <c r="S44" s="69"/>
      <c r="T44" s="69"/>
      <c r="U44" s="69"/>
      <c r="V44" s="69"/>
      <c r="W44" s="66" t="s">
        <v>63</v>
      </c>
      <c r="X44" s="70">
        <f>SUM(X45:X45)</f>
        <v>0</v>
      </c>
      <c r="AA44" s="71"/>
    </row>
    <row r="45" spans="1:27" s="84" customFormat="1" ht="133.5" customHeight="1" x14ac:dyDescent="0.35">
      <c r="A45" s="72" t="str">
        <f>+ CONCATENATE("ID", "-", B45, "-",C45, ".", D45, ".", E45)</f>
        <v>ID-DTI-4.1.2</v>
      </c>
      <c r="B45" s="72" t="s">
        <v>204</v>
      </c>
      <c r="C45" s="73">
        <v>4</v>
      </c>
      <c r="D45" s="73">
        <v>1</v>
      </c>
      <c r="E45" s="73">
        <v>2</v>
      </c>
      <c r="F45" s="74"/>
      <c r="G45" s="75"/>
      <c r="H45" s="442" t="s">
        <v>1038</v>
      </c>
      <c r="I45" s="77" t="s">
        <v>212</v>
      </c>
      <c r="J45" s="73" t="s">
        <v>204</v>
      </c>
      <c r="K45" s="78" t="s">
        <v>987</v>
      </c>
      <c r="L45" s="77" t="s">
        <v>67</v>
      </c>
      <c r="M45" s="284" t="s">
        <v>50</v>
      </c>
      <c r="N45" s="284" t="s">
        <v>158</v>
      </c>
      <c r="O45" s="284" t="s">
        <v>52</v>
      </c>
      <c r="P45" s="79"/>
      <c r="Q45" s="80"/>
      <c r="R45" s="81">
        <v>1</v>
      </c>
      <c r="S45" s="80"/>
      <c r="T45" s="80"/>
      <c r="U45" s="80"/>
      <c r="V45" s="82"/>
      <c r="W45" s="76" t="s">
        <v>63</v>
      </c>
      <c r="X45" s="91" t="s">
        <v>69</v>
      </c>
    </row>
    <row r="46" spans="1:27" s="46" customFormat="1" ht="64.5" customHeight="1" x14ac:dyDescent="0.35">
      <c r="A46" s="87"/>
      <c r="B46" s="87"/>
      <c r="C46" s="62">
        <v>4</v>
      </c>
      <c r="D46" s="62">
        <v>2</v>
      </c>
      <c r="E46" s="62"/>
      <c r="F46" s="61"/>
      <c r="G46" s="63" t="s">
        <v>1039</v>
      </c>
      <c r="H46" s="64"/>
      <c r="I46" s="64"/>
      <c r="J46" s="65"/>
      <c r="K46" s="66" t="s">
        <v>987</v>
      </c>
      <c r="L46" s="66"/>
      <c r="M46" s="66"/>
      <c r="N46" s="66"/>
      <c r="O46" s="66"/>
      <c r="P46" s="66" t="s">
        <v>42</v>
      </c>
      <c r="Q46" s="67">
        <v>1</v>
      </c>
      <c r="R46" s="88">
        <v>0.5</v>
      </c>
      <c r="S46" s="69"/>
      <c r="T46" s="69"/>
      <c r="U46" s="69"/>
      <c r="V46" s="69"/>
      <c r="W46" s="66" t="s">
        <v>63</v>
      </c>
      <c r="X46" s="70">
        <f>SUM(X47:X48)</f>
        <v>0</v>
      </c>
      <c r="AA46" s="71"/>
    </row>
    <row r="47" spans="1:27" s="84" customFormat="1" ht="117.75" customHeight="1" x14ac:dyDescent="0.35">
      <c r="A47" s="72" t="str">
        <f>+ CONCATENATE("ID", "-", B47, "-",C47, ".", D47, ".", E47)</f>
        <v>ID-DTI-4.2.1</v>
      </c>
      <c r="B47" s="72" t="s">
        <v>204</v>
      </c>
      <c r="C47" s="73">
        <v>4</v>
      </c>
      <c r="D47" s="73">
        <v>2</v>
      </c>
      <c r="E47" s="73">
        <v>1</v>
      </c>
      <c r="F47" s="74"/>
      <c r="G47" s="75"/>
      <c r="H47" s="442" t="s">
        <v>1040</v>
      </c>
      <c r="I47" s="77" t="s">
        <v>215</v>
      </c>
      <c r="J47" s="265" t="s">
        <v>204</v>
      </c>
      <c r="K47" s="78" t="s">
        <v>987</v>
      </c>
      <c r="L47" s="77" t="s">
        <v>67</v>
      </c>
      <c r="M47" s="284" t="s">
        <v>50</v>
      </c>
      <c r="N47" s="284" t="s">
        <v>51</v>
      </c>
      <c r="O47" s="284" t="s">
        <v>52</v>
      </c>
      <c r="P47" s="79"/>
      <c r="Q47" s="80"/>
      <c r="R47" s="263">
        <v>0.7</v>
      </c>
      <c r="S47" s="80"/>
      <c r="T47" s="80"/>
      <c r="U47" s="80"/>
      <c r="V47" s="82"/>
      <c r="W47" s="76" t="s">
        <v>63</v>
      </c>
      <c r="X47" s="91" t="s">
        <v>69</v>
      </c>
    </row>
    <row r="48" spans="1:27" s="84" customFormat="1" ht="135" customHeight="1" x14ac:dyDescent="0.35">
      <c r="A48" s="72" t="str">
        <f>+ CONCATENATE("ID", "-", B48, "-",C48, ".", D48, ".", E48)</f>
        <v>ID-DTI-4.2.2</v>
      </c>
      <c r="B48" s="72" t="s">
        <v>204</v>
      </c>
      <c r="C48" s="73">
        <v>4</v>
      </c>
      <c r="D48" s="73">
        <v>2</v>
      </c>
      <c r="E48" s="73">
        <v>2</v>
      </c>
      <c r="F48" s="74"/>
      <c r="G48" s="75"/>
      <c r="H48" s="442" t="s">
        <v>1041</v>
      </c>
      <c r="I48" s="77" t="s">
        <v>74</v>
      </c>
      <c r="J48" s="265" t="s">
        <v>204</v>
      </c>
      <c r="K48" s="78" t="s">
        <v>987</v>
      </c>
      <c r="L48" s="77" t="s">
        <v>67</v>
      </c>
      <c r="M48" s="284" t="s">
        <v>50</v>
      </c>
      <c r="N48" s="284" t="s">
        <v>51</v>
      </c>
      <c r="O48" s="284" t="s">
        <v>52</v>
      </c>
      <c r="P48" s="79"/>
      <c r="Q48" s="80"/>
      <c r="R48" s="263">
        <v>0.3</v>
      </c>
      <c r="S48" s="80"/>
      <c r="T48" s="80"/>
      <c r="U48" s="80"/>
      <c r="V48" s="82"/>
      <c r="W48" s="76" t="s">
        <v>63</v>
      </c>
      <c r="X48" s="91" t="s">
        <v>69</v>
      </c>
    </row>
    <row r="49" spans="1:24" s="47" customFormat="1" ht="21" x14ac:dyDescent="0.35">
      <c r="I49" s="93"/>
      <c r="K49" s="94"/>
      <c r="L49" s="95"/>
      <c r="N49" s="95"/>
      <c r="O49" s="95"/>
      <c r="P49" s="93"/>
      <c r="R49" s="96"/>
      <c r="W49" s="94"/>
    </row>
    <row r="50" spans="1:24" s="47" customFormat="1" ht="21" x14ac:dyDescent="0.35">
      <c r="I50" s="93"/>
      <c r="K50" s="94"/>
      <c r="L50" s="95"/>
      <c r="N50" s="95"/>
      <c r="O50" s="95"/>
      <c r="P50" s="93"/>
      <c r="R50" s="96"/>
      <c r="W50" s="94" t="s">
        <v>217</v>
      </c>
      <c r="X50" s="281">
        <f>+X43+X39+X24+X9</f>
        <v>23876415.449999999</v>
      </c>
    </row>
    <row r="51" spans="1:24" s="47" customFormat="1" ht="21" x14ac:dyDescent="0.35">
      <c r="I51" s="93"/>
      <c r="K51" s="94"/>
      <c r="L51" s="95"/>
      <c r="N51" s="95"/>
      <c r="O51" s="95"/>
      <c r="P51" s="93"/>
      <c r="R51" s="96"/>
      <c r="W51" s="94"/>
    </row>
    <row r="52" spans="1:24" s="47" customFormat="1" ht="21" x14ac:dyDescent="0.35">
      <c r="I52" s="93"/>
      <c r="K52" s="94"/>
      <c r="L52" s="95"/>
      <c r="N52" s="95"/>
      <c r="O52" s="95"/>
      <c r="P52" s="93"/>
      <c r="R52" s="96"/>
      <c r="W52" s="94"/>
    </row>
    <row r="53" spans="1:24" s="47" customFormat="1" ht="27" thickBot="1" x14ac:dyDescent="0.45">
      <c r="A53" s="270" t="s">
        <v>75</v>
      </c>
      <c r="B53" s="270"/>
      <c r="C53" s="270"/>
      <c r="D53" s="270"/>
      <c r="E53" s="270"/>
      <c r="F53" s="270"/>
      <c r="G53" s="270"/>
      <c r="H53" s="99"/>
      <c r="I53" s="99"/>
      <c r="K53" s="382" t="s">
        <v>76</v>
      </c>
      <c r="L53" s="99"/>
      <c r="M53" s="99"/>
      <c r="N53" s="99"/>
      <c r="O53" s="99"/>
      <c r="P53" s="99"/>
      <c r="Q53" s="99"/>
      <c r="R53" s="99"/>
      <c r="S53" s="99"/>
      <c r="T53" s="99"/>
      <c r="U53" s="99"/>
      <c r="V53" s="100"/>
      <c r="W53" s="99"/>
      <c r="X53" s="99"/>
    </row>
    <row r="54" spans="1:24" s="47" customFormat="1" ht="30.75" customHeight="1" x14ac:dyDescent="0.35">
      <c r="G54" s="409" t="s">
        <v>1042</v>
      </c>
      <c r="H54" s="101"/>
      <c r="I54" s="101"/>
      <c r="J54" s="102"/>
      <c r="K54" s="102"/>
      <c r="L54" s="103" t="s">
        <v>78</v>
      </c>
      <c r="M54" s="103"/>
      <c r="N54" s="103"/>
      <c r="O54" s="103"/>
      <c r="P54" s="103"/>
      <c r="Q54" s="103"/>
      <c r="R54" s="103"/>
      <c r="S54" s="103"/>
      <c r="T54" s="103"/>
      <c r="U54" s="103"/>
      <c r="V54" s="103"/>
      <c r="W54" s="103"/>
      <c r="X54" s="103"/>
    </row>
    <row r="55" spans="1:24" ht="41.25" customHeight="1" x14ac:dyDescent="0.25">
      <c r="H55" s="108" t="s">
        <v>1043</v>
      </c>
      <c r="I55" s="108"/>
      <c r="J55" s="240"/>
      <c r="K55" s="240"/>
      <c r="L55" s="108" t="s">
        <v>89</v>
      </c>
      <c r="M55" s="108"/>
      <c r="N55" s="108"/>
      <c r="O55" s="108"/>
      <c r="P55" s="108"/>
      <c r="Q55" s="108"/>
      <c r="R55" s="108"/>
      <c r="S55" s="108"/>
      <c r="T55" s="108"/>
      <c r="U55" s="108"/>
      <c r="V55" s="108"/>
      <c r="W55" s="108"/>
      <c r="X55" s="108"/>
    </row>
    <row r="56" spans="1:24" ht="21" x14ac:dyDescent="0.25">
      <c r="L56" s="12"/>
      <c r="M56" s="111"/>
      <c r="N56" s="112"/>
    </row>
    <row r="57" spans="1:24" ht="21" x14ac:dyDescent="0.25">
      <c r="N57" s="112"/>
      <c r="O57" s="113"/>
    </row>
  </sheetData>
  <sheetProtection selectLockedCells="1"/>
  <autoFilter ref="A8:O48" xr:uid="{00000000-0009-0000-0000-000000000000}"/>
  <dataConsolidate/>
  <mergeCells count="40">
    <mergeCell ref="G44:I44"/>
    <mergeCell ref="G46:I46"/>
    <mergeCell ref="A53:G53"/>
    <mergeCell ref="G54:I54"/>
    <mergeCell ref="L54:X54"/>
    <mergeCell ref="H55:I55"/>
    <mergeCell ref="L55:X55"/>
    <mergeCell ref="G25:I25"/>
    <mergeCell ref="G28:I28"/>
    <mergeCell ref="G37:I37"/>
    <mergeCell ref="F39:J39"/>
    <mergeCell ref="G40:I40"/>
    <mergeCell ref="F43:J43"/>
    <mergeCell ref="F9:J9"/>
    <mergeCell ref="G10:I10"/>
    <mergeCell ref="G13:I13"/>
    <mergeCell ref="G17:I17"/>
    <mergeCell ref="G21:I21"/>
    <mergeCell ref="F24:J24"/>
    <mergeCell ref="P6:V6"/>
    <mergeCell ref="W6:X6"/>
    <mergeCell ref="A7:E7"/>
    <mergeCell ref="F7:M7"/>
    <mergeCell ref="N7:O7"/>
    <mergeCell ref="P7:P8"/>
    <mergeCell ref="Q7:Q8"/>
    <mergeCell ref="R7:R8"/>
    <mergeCell ref="W7:W8"/>
    <mergeCell ref="X7:X8"/>
    <mergeCell ref="A5:E5"/>
    <mergeCell ref="I5:O5"/>
    <mergeCell ref="F6:I6"/>
    <mergeCell ref="J6:O6"/>
    <mergeCell ref="A6:E6"/>
    <mergeCell ref="A1:H3"/>
    <mergeCell ref="I1:K3"/>
    <mergeCell ref="Q1:R1"/>
    <mergeCell ref="V1:X3"/>
    <mergeCell ref="Q2:R2"/>
    <mergeCell ref="Q3:R3"/>
  </mergeCells>
  <dataValidations count="1">
    <dataValidation allowBlank="1" showInputMessage="1" showErrorMessage="1" sqref="B10:B23 B40:B42 B44:B48 B25:B38" xr:uid="{ECE4C1AC-4E1B-42F6-BF56-D9547B355844}"/>
  </dataValidations>
  <pageMargins left="0" right="0" top="0.25" bottom="0" header="0.05" footer="0.05"/>
  <pageSetup paperSize="5" scale="45" orientation="landscape" r:id="rId1"/>
  <rowBreaks count="1" manualBreakCount="1">
    <brk id="42" max="23"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BDBFD-E0DC-4BBA-BE1C-A4651F48C11C}">
  <sheetPr codeName="Sheet2">
    <tabColor theme="3" tint="0.39997558519241921"/>
  </sheetPr>
  <dimension ref="A1:AB27"/>
  <sheetViews>
    <sheetView showGridLines="0" view="pageBreakPreview" zoomScale="50" zoomScaleNormal="55" zoomScaleSheetLayoutView="50" workbookViewId="0">
      <selection activeCell="A7" sqref="A7:E7"/>
    </sheetView>
  </sheetViews>
  <sheetFormatPr defaultColWidth="11.42578125" defaultRowHeight="13.5" x14ac:dyDescent="0.25"/>
  <cols>
    <col min="1" max="1" width="20" style="15" customWidth="1"/>
    <col min="2" max="2" width="6.7109375" style="12" hidden="1" customWidth="1"/>
    <col min="3" max="4" width="6.7109375" style="104" hidden="1" customWidth="1"/>
    <col min="5" max="5" width="8.42578125" style="104" customWidth="1"/>
    <col min="6" max="7" width="5.7109375" style="15" customWidth="1"/>
    <col min="8" max="8" width="64.7109375" style="15" customWidth="1"/>
    <col min="9" max="9" width="68.85546875" style="107" customWidth="1"/>
    <col min="10" max="10" width="21.28515625" style="12" customWidth="1"/>
    <col min="11" max="11" width="37.140625" style="12" customWidth="1"/>
    <col min="12" max="12" width="26.5703125" style="107" customWidth="1"/>
    <col min="13" max="13" width="16.5703125" style="12" hidden="1" customWidth="1"/>
    <col min="14" max="14" width="20.42578125" style="107" hidden="1" customWidth="1"/>
    <col min="15" max="15" width="20.7109375" style="107" hidden="1" customWidth="1"/>
    <col min="16" max="16" width="5.140625" style="10" hidden="1" customWidth="1"/>
    <col min="17" max="17" width="20.7109375" style="104" customWidth="1"/>
    <col min="18" max="18" width="20.7109375" style="109" customWidth="1"/>
    <col min="19" max="22" width="18.7109375" style="12" hidden="1" customWidth="1"/>
    <col min="23" max="23" width="33.42578125" style="104" hidden="1" customWidth="1"/>
    <col min="24" max="24" width="60.28515625" style="110" customWidth="1"/>
    <col min="25" max="25" width="33" style="15" customWidth="1"/>
    <col min="26" max="26" width="11.42578125" style="15"/>
    <col min="27" max="27" width="18.42578125" style="15" bestFit="1" customWidth="1"/>
    <col min="28" max="16384" width="11.42578125" style="15"/>
  </cols>
  <sheetData>
    <row r="1" spans="1:28" ht="43.5" customHeight="1" x14ac:dyDescent="0.25">
      <c r="A1" s="1"/>
      <c r="B1" s="2"/>
      <c r="C1" s="2"/>
      <c r="D1" s="2"/>
      <c r="E1" s="2"/>
      <c r="F1" s="2"/>
      <c r="G1" s="2"/>
      <c r="H1" s="3"/>
      <c r="I1" s="4" t="s">
        <v>0</v>
      </c>
      <c r="J1" s="5"/>
      <c r="K1" s="6"/>
      <c r="L1" s="7" t="s">
        <v>1</v>
      </c>
      <c r="M1" s="8"/>
      <c r="N1" s="8"/>
      <c r="O1" s="9"/>
      <c r="Q1" s="11" t="s">
        <v>2</v>
      </c>
      <c r="R1" s="11"/>
      <c r="V1" s="11"/>
      <c r="W1" s="11"/>
      <c r="X1" s="11"/>
      <c r="Y1" s="13"/>
      <c r="Z1" s="14"/>
    </row>
    <row r="2" spans="1:28" ht="45.75" customHeight="1" x14ac:dyDescent="0.25">
      <c r="A2" s="16"/>
      <c r="B2" s="17"/>
      <c r="C2" s="17"/>
      <c r="D2" s="17"/>
      <c r="E2" s="17"/>
      <c r="F2" s="17"/>
      <c r="G2" s="17"/>
      <c r="H2" s="18"/>
      <c r="I2" s="19"/>
      <c r="J2" s="20"/>
      <c r="K2" s="21"/>
      <c r="L2" s="7" t="s">
        <v>3</v>
      </c>
      <c r="M2" s="22"/>
      <c r="N2" s="22"/>
      <c r="O2" s="23"/>
      <c r="Q2" s="11" t="s">
        <v>4</v>
      </c>
      <c r="R2" s="11"/>
      <c r="V2" s="11"/>
      <c r="W2" s="11"/>
      <c r="X2" s="11"/>
      <c r="Y2" s="24"/>
      <c r="Z2" s="14"/>
    </row>
    <row r="3" spans="1:28" ht="30" customHeight="1" x14ac:dyDescent="0.25">
      <c r="A3" s="25"/>
      <c r="B3" s="26"/>
      <c r="C3" s="26"/>
      <c r="D3" s="26"/>
      <c r="E3" s="26"/>
      <c r="F3" s="26"/>
      <c r="G3" s="26"/>
      <c r="H3" s="27"/>
      <c r="I3" s="28"/>
      <c r="J3" s="29"/>
      <c r="K3" s="30"/>
      <c r="L3" s="7" t="s">
        <v>5</v>
      </c>
      <c r="M3" s="31"/>
      <c r="N3" s="31"/>
      <c r="O3" s="32"/>
      <c r="Q3" s="11" t="s">
        <v>6</v>
      </c>
      <c r="R3" s="11"/>
      <c r="V3" s="11"/>
      <c r="W3" s="11"/>
      <c r="X3" s="11"/>
      <c r="Y3" s="24"/>
      <c r="Z3" s="14"/>
    </row>
    <row r="5" spans="1:28" s="45" customFormat="1" ht="39" customHeight="1" x14ac:dyDescent="0.25">
      <c r="A5" s="33" t="s">
        <v>7</v>
      </c>
      <c r="B5" s="34"/>
      <c r="C5" s="34"/>
      <c r="D5" s="34"/>
      <c r="E5" s="35"/>
      <c r="F5" s="36"/>
      <c r="G5" s="37"/>
      <c r="H5" s="37"/>
      <c r="I5" s="38"/>
      <c r="J5" s="38"/>
      <c r="K5" s="38"/>
      <c r="L5" s="38"/>
      <c r="M5" s="38"/>
      <c r="N5" s="38"/>
      <c r="O5" s="39"/>
      <c r="P5" s="40"/>
      <c r="Q5" s="41"/>
      <c r="R5" s="42"/>
      <c r="S5" s="42"/>
      <c r="T5" s="42"/>
      <c r="U5" s="42"/>
      <c r="V5" s="42"/>
      <c r="W5" s="43"/>
      <c r="X5" s="44"/>
    </row>
    <row r="6" spans="1:28" s="45" customFormat="1" ht="78" customHeight="1" x14ac:dyDescent="0.2">
      <c r="A6" s="137" t="s">
        <v>8</v>
      </c>
      <c r="B6" s="138"/>
      <c r="C6" s="139"/>
      <c r="D6" s="140"/>
      <c r="E6" s="141"/>
      <c r="F6" s="142" t="s">
        <v>9</v>
      </c>
      <c r="G6" s="143"/>
      <c r="H6" s="143"/>
      <c r="I6" s="144"/>
      <c r="J6" s="145" t="s">
        <v>10</v>
      </c>
      <c r="K6" s="146"/>
      <c r="L6" s="146"/>
      <c r="M6" s="146"/>
      <c r="N6" s="146"/>
      <c r="O6" s="147"/>
      <c r="P6" s="114" t="s">
        <v>11</v>
      </c>
      <c r="Q6" s="115"/>
      <c r="R6" s="115"/>
      <c r="S6" s="115"/>
      <c r="T6" s="115"/>
      <c r="U6" s="115"/>
      <c r="V6" s="116"/>
      <c r="W6" s="117" t="s">
        <v>12</v>
      </c>
      <c r="X6" s="116"/>
    </row>
    <row r="7" spans="1:28" s="46" customFormat="1" ht="54.75" customHeight="1" x14ac:dyDescent="0.35">
      <c r="A7" s="472">
        <v>46008</v>
      </c>
      <c r="B7" s="473"/>
      <c r="C7" s="473"/>
      <c r="D7" s="473"/>
      <c r="E7" s="473"/>
      <c r="F7" s="118" t="s">
        <v>13</v>
      </c>
      <c r="G7" s="119"/>
      <c r="H7" s="119"/>
      <c r="I7" s="119"/>
      <c r="J7" s="119"/>
      <c r="K7" s="119"/>
      <c r="L7" s="119"/>
      <c r="M7" s="120"/>
      <c r="N7" s="121" t="s">
        <v>14</v>
      </c>
      <c r="O7" s="122"/>
      <c r="P7" s="123" t="s">
        <v>15</v>
      </c>
      <c r="Q7" s="124" t="s">
        <v>16</v>
      </c>
      <c r="R7" s="124" t="s">
        <v>17</v>
      </c>
      <c r="S7" s="125" t="s">
        <v>18</v>
      </c>
      <c r="T7" s="125" t="s">
        <v>19</v>
      </c>
      <c r="U7" s="125" t="s">
        <v>20</v>
      </c>
      <c r="V7" s="125" t="s">
        <v>21</v>
      </c>
      <c r="W7" s="126" t="s">
        <v>22</v>
      </c>
      <c r="X7" s="127" t="s">
        <v>23</v>
      </c>
    </row>
    <row r="8" spans="1:28" s="47" customFormat="1" ht="185.25" customHeight="1" x14ac:dyDescent="0.35">
      <c r="A8" s="128" t="s">
        <v>24</v>
      </c>
      <c r="B8" s="128" t="s">
        <v>25</v>
      </c>
      <c r="C8" s="128" t="s">
        <v>26</v>
      </c>
      <c r="D8" s="128" t="s">
        <v>27</v>
      </c>
      <c r="E8" s="128" t="s">
        <v>28</v>
      </c>
      <c r="F8" s="128" t="s">
        <v>29</v>
      </c>
      <c r="G8" s="128" t="s">
        <v>30</v>
      </c>
      <c r="H8" s="128" t="s">
        <v>31</v>
      </c>
      <c r="I8" s="129" t="s">
        <v>32</v>
      </c>
      <c r="J8" s="129" t="s">
        <v>33</v>
      </c>
      <c r="K8" s="130" t="s">
        <v>34</v>
      </c>
      <c r="L8" s="129" t="s">
        <v>35</v>
      </c>
      <c r="M8" s="130" t="s">
        <v>36</v>
      </c>
      <c r="N8" s="131" t="s">
        <v>37</v>
      </c>
      <c r="O8" s="132" t="s">
        <v>38</v>
      </c>
      <c r="P8" s="126"/>
      <c r="Q8" s="133"/>
      <c r="R8" s="133"/>
      <c r="S8" s="134" t="s">
        <v>16</v>
      </c>
      <c r="T8" s="134" t="s">
        <v>16</v>
      </c>
      <c r="U8" s="134" t="s">
        <v>16</v>
      </c>
      <c r="V8" s="134" t="s">
        <v>16</v>
      </c>
      <c r="W8" s="135"/>
      <c r="X8" s="136"/>
    </row>
    <row r="9" spans="1:28" s="46" customFormat="1" ht="73.5" customHeight="1" x14ac:dyDescent="0.35">
      <c r="A9" s="48" t="s">
        <v>39</v>
      </c>
      <c r="B9" s="48">
        <v>1</v>
      </c>
      <c r="C9" s="49"/>
      <c r="D9" s="49"/>
      <c r="E9" s="49"/>
      <c r="F9" s="50" t="s">
        <v>40</v>
      </c>
      <c r="G9" s="51"/>
      <c r="H9" s="51"/>
      <c r="I9" s="51"/>
      <c r="J9" s="52"/>
      <c r="K9" s="53" t="s">
        <v>41</v>
      </c>
      <c r="L9" s="54"/>
      <c r="M9" s="49"/>
      <c r="N9" s="54"/>
      <c r="O9" s="54"/>
      <c r="P9" s="55" t="s">
        <v>42</v>
      </c>
      <c r="Q9" s="56">
        <v>1</v>
      </c>
      <c r="R9" s="57">
        <v>0.8</v>
      </c>
      <c r="S9" s="58">
        <v>0.25</v>
      </c>
      <c r="T9" s="58">
        <v>0.25</v>
      </c>
      <c r="U9" s="58">
        <v>0.25</v>
      </c>
      <c r="V9" s="58">
        <v>0.25</v>
      </c>
      <c r="W9" s="59" t="s">
        <v>43</v>
      </c>
      <c r="X9" s="60">
        <f>+X10+X15</f>
        <v>0</v>
      </c>
    </row>
    <row r="10" spans="1:28" s="46" customFormat="1" ht="64.5" customHeight="1" x14ac:dyDescent="0.35">
      <c r="A10" s="61" t="s">
        <v>39</v>
      </c>
      <c r="B10" s="61"/>
      <c r="C10" s="62">
        <v>1</v>
      </c>
      <c r="D10" s="62">
        <v>1</v>
      </c>
      <c r="E10" s="62"/>
      <c r="F10" s="61"/>
      <c r="G10" s="63" t="s">
        <v>44</v>
      </c>
      <c r="H10" s="64"/>
      <c r="I10" s="64"/>
      <c r="J10" s="65"/>
      <c r="K10" s="66" t="s">
        <v>45</v>
      </c>
      <c r="L10" s="66"/>
      <c r="M10" s="66"/>
      <c r="N10" s="66"/>
      <c r="O10" s="66"/>
      <c r="P10" s="66" t="s">
        <v>42</v>
      </c>
      <c r="Q10" s="67">
        <v>1</v>
      </c>
      <c r="R10" s="68">
        <v>1</v>
      </c>
      <c r="S10" s="69"/>
      <c r="T10" s="69"/>
      <c r="U10" s="69"/>
      <c r="V10" s="69"/>
      <c r="W10" s="66" t="s">
        <v>43</v>
      </c>
      <c r="X10" s="70">
        <f>SUM(X11:X13)</f>
        <v>0</v>
      </c>
      <c r="AA10" s="71"/>
    </row>
    <row r="11" spans="1:28" s="84" customFormat="1" ht="102.75" customHeight="1" x14ac:dyDescent="0.35">
      <c r="A11" s="72" t="str">
        <f>+ CONCATENATE("ID", "-", B11, "-",C11, ".", D11, ".", E11)</f>
        <v>ID-DDE-1.1.1</v>
      </c>
      <c r="B11" s="72" t="s">
        <v>39</v>
      </c>
      <c r="C11" s="73">
        <v>1</v>
      </c>
      <c r="D11" s="73">
        <v>1</v>
      </c>
      <c r="E11" s="73">
        <v>1</v>
      </c>
      <c r="F11" s="74"/>
      <c r="G11" s="75"/>
      <c r="H11" s="76" t="s">
        <v>46</v>
      </c>
      <c r="I11" s="76" t="s">
        <v>47</v>
      </c>
      <c r="J11" s="73" t="s">
        <v>39</v>
      </c>
      <c r="K11" s="76" t="s">
        <v>48</v>
      </c>
      <c r="L11" s="76" t="s">
        <v>49</v>
      </c>
      <c r="M11" s="77" t="s">
        <v>50</v>
      </c>
      <c r="N11" s="78" t="s">
        <v>51</v>
      </c>
      <c r="O11" s="78" t="s">
        <v>52</v>
      </c>
      <c r="P11" s="79"/>
      <c r="Q11" s="80"/>
      <c r="R11" s="81">
        <v>0.25</v>
      </c>
      <c r="S11" s="80"/>
      <c r="T11" s="80"/>
      <c r="U11" s="80"/>
      <c r="V11" s="82"/>
      <c r="W11" s="76" t="s">
        <v>43</v>
      </c>
      <c r="X11" s="83">
        <v>0</v>
      </c>
    </row>
    <row r="12" spans="1:28" s="84" customFormat="1" ht="105.75" customHeight="1" x14ac:dyDescent="0.35">
      <c r="A12" s="72" t="str">
        <f>+ CONCATENATE("ID", "-", B12, "-",C12, ".", D12, ".", E12)</f>
        <v>ID-DDE-1.1.2</v>
      </c>
      <c r="B12" s="72" t="s">
        <v>39</v>
      </c>
      <c r="C12" s="73">
        <v>1</v>
      </c>
      <c r="D12" s="73">
        <v>1</v>
      </c>
      <c r="E12" s="73">
        <v>2</v>
      </c>
      <c r="F12" s="74"/>
      <c r="G12" s="75"/>
      <c r="H12" s="76" t="s">
        <v>53</v>
      </c>
      <c r="I12" s="76" t="s">
        <v>54</v>
      </c>
      <c r="J12" s="73" t="s">
        <v>39</v>
      </c>
      <c r="K12" s="76" t="s">
        <v>55</v>
      </c>
      <c r="L12" s="76" t="s">
        <v>56</v>
      </c>
      <c r="M12" s="77" t="s">
        <v>50</v>
      </c>
      <c r="N12" s="78" t="s">
        <v>51</v>
      </c>
      <c r="O12" s="78" t="s">
        <v>52</v>
      </c>
      <c r="P12" s="79"/>
      <c r="Q12" s="80"/>
      <c r="R12" s="81">
        <v>0.25</v>
      </c>
      <c r="S12" s="80"/>
      <c r="T12" s="80"/>
      <c r="U12" s="80"/>
      <c r="V12" s="82"/>
      <c r="W12" s="76" t="s">
        <v>43</v>
      </c>
      <c r="X12" s="85">
        <v>0</v>
      </c>
    </row>
    <row r="13" spans="1:28" s="84" customFormat="1" ht="124.5" customHeight="1" x14ac:dyDescent="0.35">
      <c r="A13" s="72" t="str">
        <f>+ CONCATENATE("ID", "-", B13, "-",C13, ".", D13, ".", E13)</f>
        <v>ID-DDE-1.1.3</v>
      </c>
      <c r="B13" s="72" t="s">
        <v>39</v>
      </c>
      <c r="C13" s="73">
        <v>1</v>
      </c>
      <c r="D13" s="73">
        <v>1</v>
      </c>
      <c r="E13" s="73">
        <v>3</v>
      </c>
      <c r="F13" s="74"/>
      <c r="G13" s="75"/>
      <c r="H13" s="76" t="s">
        <v>57</v>
      </c>
      <c r="I13" s="76" t="s">
        <v>58</v>
      </c>
      <c r="J13" s="73" t="s">
        <v>39</v>
      </c>
      <c r="K13" s="76" t="s">
        <v>48</v>
      </c>
      <c r="L13" s="76" t="s">
        <v>59</v>
      </c>
      <c r="M13" s="77" t="s">
        <v>50</v>
      </c>
      <c r="N13" s="78" t="s">
        <v>51</v>
      </c>
      <c r="O13" s="78" t="s">
        <v>52</v>
      </c>
      <c r="P13" s="79"/>
      <c r="Q13" s="80"/>
      <c r="R13" s="81">
        <v>0.25</v>
      </c>
      <c r="S13" s="80"/>
      <c r="T13" s="80"/>
      <c r="U13" s="80"/>
      <c r="V13" s="82"/>
      <c r="W13" s="76" t="s">
        <v>43</v>
      </c>
      <c r="X13" s="85">
        <v>0</v>
      </c>
    </row>
    <row r="14" spans="1:28" s="84" customFormat="1" ht="102" customHeight="1" x14ac:dyDescent="0.35">
      <c r="A14" s="72" t="str">
        <f>+ CONCATENATE("ID", "-", B14, "-",C14, ".", D14, ".", E14)</f>
        <v>ID-DDE-1.1.4</v>
      </c>
      <c r="B14" s="72" t="s">
        <v>39</v>
      </c>
      <c r="C14" s="73">
        <v>1</v>
      </c>
      <c r="D14" s="73">
        <v>1</v>
      </c>
      <c r="E14" s="73">
        <v>4</v>
      </c>
      <c r="F14" s="74"/>
      <c r="G14" s="75"/>
      <c r="H14" s="76" t="s">
        <v>60</v>
      </c>
      <c r="I14" s="76" t="s">
        <v>61</v>
      </c>
      <c r="J14" s="73" t="s">
        <v>39</v>
      </c>
      <c r="K14" s="76" t="s">
        <v>48</v>
      </c>
      <c r="L14" s="76" t="s">
        <v>59</v>
      </c>
      <c r="M14" s="77" t="s">
        <v>50</v>
      </c>
      <c r="N14" s="78" t="s">
        <v>51</v>
      </c>
      <c r="O14" s="78" t="s">
        <v>52</v>
      </c>
      <c r="P14" s="79"/>
      <c r="Q14" s="80"/>
      <c r="R14" s="81">
        <v>0.25</v>
      </c>
      <c r="S14" s="80"/>
      <c r="T14" s="80"/>
      <c r="U14" s="80"/>
      <c r="V14" s="82"/>
      <c r="W14" s="76" t="s">
        <v>43</v>
      </c>
      <c r="X14" s="85">
        <v>0</v>
      </c>
    </row>
    <row r="15" spans="1:28" s="46" customFormat="1" ht="64.5" customHeight="1" x14ac:dyDescent="0.35">
      <c r="A15" s="86"/>
      <c r="B15" s="49"/>
      <c r="C15" s="49"/>
      <c r="D15" s="49"/>
      <c r="E15" s="49"/>
      <c r="F15" s="50" t="s">
        <v>62</v>
      </c>
      <c r="G15" s="51"/>
      <c r="H15" s="51"/>
      <c r="I15" s="51"/>
      <c r="J15" s="52"/>
      <c r="K15" s="53" t="s">
        <v>41</v>
      </c>
      <c r="L15" s="54"/>
      <c r="M15" s="49"/>
      <c r="N15" s="54"/>
      <c r="O15" s="54"/>
      <c r="P15" s="55" t="s">
        <v>42</v>
      </c>
      <c r="Q15" s="56">
        <v>1</v>
      </c>
      <c r="R15" s="58">
        <v>0.2</v>
      </c>
      <c r="S15" s="58"/>
      <c r="T15" s="58"/>
      <c r="U15" s="58"/>
      <c r="V15" s="58"/>
      <c r="W15" s="59" t="s">
        <v>63</v>
      </c>
      <c r="X15" s="60">
        <f>X16+X18</f>
        <v>0</v>
      </c>
    </row>
    <row r="16" spans="1:28" s="84" customFormat="1" ht="104.25" customHeight="1" x14ac:dyDescent="0.35">
      <c r="A16" s="87"/>
      <c r="B16" s="87"/>
      <c r="C16" s="62">
        <v>2</v>
      </c>
      <c r="D16" s="62">
        <v>1</v>
      </c>
      <c r="E16" s="62"/>
      <c r="F16" s="61"/>
      <c r="G16" s="63" t="s">
        <v>64</v>
      </c>
      <c r="H16" s="64"/>
      <c r="I16" s="64"/>
      <c r="J16" s="65"/>
      <c r="K16" s="65" t="s">
        <v>41</v>
      </c>
      <c r="L16" s="66"/>
      <c r="M16" s="66"/>
      <c r="N16" s="66"/>
      <c r="O16" s="66"/>
      <c r="P16" s="66" t="s">
        <v>42</v>
      </c>
      <c r="Q16" s="67">
        <v>1</v>
      </c>
      <c r="R16" s="88">
        <v>0.5</v>
      </c>
      <c r="S16" s="69"/>
      <c r="T16" s="69"/>
      <c r="U16" s="69"/>
      <c r="V16" s="69"/>
      <c r="W16" s="66" t="s">
        <v>63</v>
      </c>
      <c r="X16" s="70">
        <f>SUM(X17:X17)</f>
        <v>0</v>
      </c>
      <c r="Y16" s="46"/>
      <c r="Z16" s="46"/>
      <c r="AA16" s="71"/>
      <c r="AB16" s="46"/>
    </row>
    <row r="17" spans="1:28" s="47" customFormat="1" ht="62.25" customHeight="1" x14ac:dyDescent="0.35">
      <c r="A17" s="72" t="str">
        <f>+ CONCATENATE("ID", "-", B17, "-",C17, ".", D17, ".", E17)</f>
        <v>ID-DDE-2.1.1</v>
      </c>
      <c r="B17" s="72" t="s">
        <v>39</v>
      </c>
      <c r="C17" s="73">
        <f>C16</f>
        <v>2</v>
      </c>
      <c r="D17" s="73">
        <v>1</v>
      </c>
      <c r="E17" s="73">
        <v>1</v>
      </c>
      <c r="F17" s="74"/>
      <c r="G17" s="75"/>
      <c r="H17" s="89" t="s">
        <v>65</v>
      </c>
      <c r="I17" s="77" t="s">
        <v>66</v>
      </c>
      <c r="J17" s="73" t="s">
        <v>39</v>
      </c>
      <c r="K17" s="76"/>
      <c r="L17" s="77" t="s">
        <v>67</v>
      </c>
      <c r="M17" s="90" t="s">
        <v>68</v>
      </c>
      <c r="N17" s="77" t="s">
        <v>51</v>
      </c>
      <c r="O17" s="77" t="s">
        <v>52</v>
      </c>
      <c r="P17" s="79"/>
      <c r="Q17" s="80"/>
      <c r="R17" s="81">
        <v>1</v>
      </c>
      <c r="S17" s="80"/>
      <c r="T17" s="80"/>
      <c r="U17" s="80"/>
      <c r="V17" s="82"/>
      <c r="W17" s="76" t="s">
        <v>63</v>
      </c>
      <c r="X17" s="91" t="s">
        <v>69</v>
      </c>
      <c r="Y17" s="84"/>
      <c r="Z17" s="84"/>
      <c r="AA17" s="84"/>
      <c r="AB17" s="84"/>
    </row>
    <row r="18" spans="1:28" s="47" customFormat="1" ht="93" customHeight="1" x14ac:dyDescent="0.35">
      <c r="A18" s="87"/>
      <c r="B18" s="87"/>
      <c r="C18" s="62">
        <v>2</v>
      </c>
      <c r="D18" s="62">
        <v>2</v>
      </c>
      <c r="E18" s="62"/>
      <c r="F18" s="61"/>
      <c r="G18" s="63" t="s">
        <v>70</v>
      </c>
      <c r="H18" s="64"/>
      <c r="I18" s="64"/>
      <c r="J18" s="65"/>
      <c r="K18" s="65" t="s">
        <v>41</v>
      </c>
      <c r="L18" s="66"/>
      <c r="M18" s="66"/>
      <c r="N18" s="66"/>
      <c r="O18" s="66"/>
      <c r="P18" s="66" t="s">
        <v>42</v>
      </c>
      <c r="Q18" s="67">
        <v>0.5</v>
      </c>
      <c r="R18" s="88">
        <v>0.5</v>
      </c>
      <c r="S18" s="69"/>
      <c r="T18" s="69"/>
      <c r="U18" s="69"/>
      <c r="V18" s="69"/>
      <c r="W18" s="66" t="s">
        <v>63</v>
      </c>
      <c r="X18" s="70">
        <f>SUM(X19:X20)</f>
        <v>0</v>
      </c>
      <c r="Y18" s="46"/>
      <c r="Z18" s="46"/>
      <c r="AA18" s="71"/>
      <c r="AB18" s="46"/>
    </row>
    <row r="19" spans="1:28" s="47" customFormat="1" ht="42" x14ac:dyDescent="0.35">
      <c r="A19" s="72" t="str">
        <f>+ CONCATENATE("ID", "-", B19, "-",C19, ".", D19, ".", E19)</f>
        <v>ID-DDE-2.2.1</v>
      </c>
      <c r="B19" s="72" t="s">
        <v>39</v>
      </c>
      <c r="C19" s="73">
        <f>C18</f>
        <v>2</v>
      </c>
      <c r="D19" s="73">
        <v>2</v>
      </c>
      <c r="E19" s="73">
        <v>1</v>
      </c>
      <c r="F19" s="74"/>
      <c r="G19" s="75"/>
      <c r="H19" s="89" t="s">
        <v>71</v>
      </c>
      <c r="I19" s="77" t="s">
        <v>72</v>
      </c>
      <c r="J19" s="73" t="s">
        <v>39</v>
      </c>
      <c r="K19" s="76"/>
      <c r="L19" s="77" t="s">
        <v>67</v>
      </c>
      <c r="M19" s="90" t="s">
        <v>68</v>
      </c>
      <c r="N19" s="77" t="s">
        <v>51</v>
      </c>
      <c r="O19" s="77" t="s">
        <v>52</v>
      </c>
      <c r="P19" s="79"/>
      <c r="Q19" s="80"/>
      <c r="R19" s="81">
        <v>0.5</v>
      </c>
      <c r="S19" s="80"/>
      <c r="T19" s="80"/>
      <c r="U19" s="80"/>
      <c r="V19" s="82"/>
      <c r="W19" s="76" t="s">
        <v>63</v>
      </c>
      <c r="X19" s="91" t="s">
        <v>69</v>
      </c>
      <c r="Y19" s="84"/>
      <c r="Z19" s="84"/>
      <c r="AA19" s="84"/>
      <c r="AB19" s="84"/>
    </row>
    <row r="20" spans="1:28" s="47" customFormat="1" ht="42" x14ac:dyDescent="0.35">
      <c r="A20" s="72" t="str">
        <f>+ CONCATENATE("ID", "-", B20, "-",C20, ".", D20, ".", E20)</f>
        <v>ID-DDE-2.2.2</v>
      </c>
      <c r="B20" s="72" t="s">
        <v>39</v>
      </c>
      <c r="C20" s="73">
        <f>C18</f>
        <v>2</v>
      </c>
      <c r="D20" s="73">
        <v>2</v>
      </c>
      <c r="E20" s="73">
        <v>2</v>
      </c>
      <c r="F20" s="74"/>
      <c r="G20" s="75"/>
      <c r="H20" s="92" t="s">
        <v>73</v>
      </c>
      <c r="I20" s="77" t="s">
        <v>74</v>
      </c>
      <c r="J20" s="73" t="s">
        <v>39</v>
      </c>
      <c r="K20" s="76"/>
      <c r="L20" s="77" t="s">
        <v>67</v>
      </c>
      <c r="M20" s="90" t="s">
        <v>50</v>
      </c>
      <c r="N20" s="77" t="s">
        <v>51</v>
      </c>
      <c r="O20" s="77" t="s">
        <v>52</v>
      </c>
      <c r="P20" s="79"/>
      <c r="Q20" s="80"/>
      <c r="R20" s="81">
        <v>0.5</v>
      </c>
      <c r="S20" s="80"/>
      <c r="T20" s="80"/>
      <c r="U20" s="80"/>
      <c r="V20" s="82"/>
      <c r="W20" s="76" t="s">
        <v>63</v>
      </c>
      <c r="X20" s="91" t="s">
        <v>69</v>
      </c>
      <c r="Y20" s="84"/>
      <c r="Z20" s="84"/>
      <c r="AA20" s="84"/>
      <c r="AB20" s="84"/>
    </row>
    <row r="21" spans="1:28" s="47" customFormat="1" ht="21" x14ac:dyDescent="0.35">
      <c r="I21" s="93"/>
      <c r="K21" s="94"/>
      <c r="L21" s="95"/>
      <c r="N21" s="95"/>
      <c r="O21" s="95"/>
      <c r="P21" s="93"/>
      <c r="R21" s="96"/>
      <c r="W21" s="94"/>
    </row>
    <row r="22" spans="1:28" s="47" customFormat="1" ht="21" x14ac:dyDescent="0.35">
      <c r="I22" s="93"/>
      <c r="K22" s="94"/>
      <c r="P22" s="93"/>
      <c r="R22" s="96"/>
      <c r="W22" s="94"/>
    </row>
    <row r="23" spans="1:28" s="47" customFormat="1" ht="21.75" thickBot="1" x14ac:dyDescent="0.4">
      <c r="A23" s="97" t="s">
        <v>75</v>
      </c>
      <c r="B23" s="97"/>
      <c r="C23" s="97"/>
      <c r="D23" s="97"/>
      <c r="E23" s="97"/>
      <c r="F23" s="98"/>
      <c r="G23" s="98"/>
      <c r="H23" s="98"/>
      <c r="I23" s="99"/>
      <c r="L23" s="97" t="s">
        <v>76</v>
      </c>
      <c r="M23" s="97"/>
      <c r="N23" s="97"/>
      <c r="O23" s="97"/>
      <c r="P23" s="97"/>
      <c r="Q23" s="99"/>
      <c r="R23" s="99"/>
      <c r="S23" s="99"/>
      <c r="T23" s="99"/>
      <c r="U23" s="99"/>
      <c r="V23" s="100"/>
      <c r="W23" s="99"/>
      <c r="X23" s="99"/>
    </row>
    <row r="24" spans="1:28" s="47" customFormat="1" ht="30" customHeight="1" x14ac:dyDescent="0.35">
      <c r="F24" s="101" t="s">
        <v>77</v>
      </c>
      <c r="G24" s="101"/>
      <c r="H24" s="101"/>
      <c r="I24" s="101"/>
      <c r="J24" s="102"/>
      <c r="K24" s="102"/>
      <c r="L24" s="102"/>
      <c r="O24" s="103" t="s">
        <v>78</v>
      </c>
      <c r="P24" s="103"/>
      <c r="Q24" s="103"/>
      <c r="R24" s="103"/>
      <c r="S24" s="103"/>
      <c r="T24" s="103"/>
      <c r="U24" s="103"/>
      <c r="V24" s="103"/>
      <c r="W24" s="103"/>
      <c r="X24" s="103"/>
    </row>
    <row r="25" spans="1:28" ht="56.25" customHeight="1" x14ac:dyDescent="0.25">
      <c r="F25" s="105" t="s">
        <v>79</v>
      </c>
      <c r="G25" s="105"/>
      <c r="H25" s="105"/>
      <c r="I25" s="105"/>
      <c r="J25" s="106"/>
      <c r="K25" s="106"/>
      <c r="L25" s="106"/>
      <c r="O25" s="108" t="s">
        <v>80</v>
      </c>
      <c r="P25" s="108"/>
      <c r="Q25" s="108"/>
      <c r="R25" s="108"/>
      <c r="S25" s="108"/>
      <c r="T25" s="108"/>
      <c r="U25" s="108"/>
      <c r="V25" s="108"/>
      <c r="W25" s="108"/>
      <c r="X25" s="108"/>
    </row>
    <row r="26" spans="1:28" ht="63" customHeight="1" x14ac:dyDescent="0.25"/>
    <row r="27" spans="1:28" ht="21" x14ac:dyDescent="0.25">
      <c r="I27" s="12"/>
      <c r="J27" s="111"/>
      <c r="K27" s="112"/>
      <c r="N27" s="112"/>
      <c r="O27" s="113"/>
    </row>
  </sheetData>
  <sheetProtection selectLockedCells="1"/>
  <autoFilter ref="A8:O20" xr:uid="{00000000-0009-0000-0000-000000000000}"/>
  <dataConsolidate/>
  <mergeCells count="34">
    <mergeCell ref="L23:P23"/>
    <mergeCell ref="F24:I24"/>
    <mergeCell ref="O24:X24"/>
    <mergeCell ref="F25:I25"/>
    <mergeCell ref="O25:X25"/>
    <mergeCell ref="F9:J9"/>
    <mergeCell ref="G10:I10"/>
    <mergeCell ref="F15:J15"/>
    <mergeCell ref="G16:I16"/>
    <mergeCell ref="G18:I18"/>
    <mergeCell ref="A23:E23"/>
    <mergeCell ref="F23:H23"/>
    <mergeCell ref="P6:V6"/>
    <mergeCell ref="W6:X6"/>
    <mergeCell ref="A7:E7"/>
    <mergeCell ref="F7:M7"/>
    <mergeCell ref="N7:O7"/>
    <mergeCell ref="P7:P8"/>
    <mergeCell ref="Q7:Q8"/>
    <mergeCell ref="R7:R8"/>
    <mergeCell ref="W7:W8"/>
    <mergeCell ref="X7:X8"/>
    <mergeCell ref="A5:E5"/>
    <mergeCell ref="I5:O5"/>
    <mergeCell ref="A6:B6"/>
    <mergeCell ref="C6:E6"/>
    <mergeCell ref="F6:I6"/>
    <mergeCell ref="J6:O6"/>
    <mergeCell ref="A1:H3"/>
    <mergeCell ref="I1:K3"/>
    <mergeCell ref="Q1:R1"/>
    <mergeCell ref="V1:X3"/>
    <mergeCell ref="Q2:R2"/>
    <mergeCell ref="Q3:R3"/>
  </mergeCells>
  <dataValidations count="1">
    <dataValidation allowBlank="1" showInputMessage="1" showErrorMessage="1" sqref="B10:B14 B16:B20" xr:uid="{1C50FF6B-5B52-4039-AE01-0CF788D5D7B9}"/>
  </dataValidations>
  <printOptions horizontalCentered="1" verticalCentered="1"/>
  <pageMargins left="0.25" right="0.25" top="0.75" bottom="0.75" header="0.3" footer="0.3"/>
  <pageSetup paperSize="5" scale="45" orientation="landscape" r:id="rId1"/>
  <rowBreaks count="1" manualBreakCount="1">
    <brk id="14" max="2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33D33-3DAB-452B-9591-6DF7573DF1E7}">
  <sheetPr codeName="Sheet4">
    <tabColor theme="3" tint="0.39997558519241921"/>
  </sheetPr>
  <dimension ref="A1:Y28"/>
  <sheetViews>
    <sheetView showGridLines="0" view="pageBreakPreview" zoomScale="50" zoomScaleNormal="55" zoomScaleSheetLayoutView="50" workbookViewId="0">
      <selection activeCell="A7" sqref="A7:E7"/>
    </sheetView>
  </sheetViews>
  <sheetFormatPr defaultColWidth="11.42578125" defaultRowHeight="13.5" x14ac:dyDescent="0.25"/>
  <cols>
    <col min="1" max="1" width="26.5703125" style="15" customWidth="1"/>
    <col min="2" max="2" width="6.7109375" style="12" hidden="1" customWidth="1"/>
    <col min="3" max="4" width="6.7109375" style="104" hidden="1" customWidth="1"/>
    <col min="5" max="5" width="8.42578125" style="104" hidden="1" customWidth="1"/>
    <col min="6" max="7" width="5.7109375" style="15" customWidth="1"/>
    <col min="8" max="8" width="71" style="15" customWidth="1"/>
    <col min="9" max="9" width="68.85546875" style="107" customWidth="1"/>
    <col min="10" max="10" width="21.28515625" style="12" customWidth="1"/>
    <col min="11" max="11" width="37.140625" style="12" customWidth="1"/>
    <col min="12" max="12" width="29.85546875" style="107" customWidth="1"/>
    <col min="13" max="13" width="16.5703125" style="12" hidden="1" customWidth="1"/>
    <col min="14" max="14" width="20.42578125" style="107" hidden="1" customWidth="1"/>
    <col min="15" max="15" width="20.7109375" style="107" hidden="1" customWidth="1"/>
    <col min="16" max="16" width="20.7109375" style="104" customWidth="1"/>
    <col min="17" max="17" width="20.7109375" style="109" customWidth="1"/>
    <col min="18" max="21" width="18.7109375" style="12" hidden="1" customWidth="1"/>
    <col min="22" max="22" width="58" style="110" customWidth="1"/>
    <col min="23" max="23" width="33" style="15" customWidth="1"/>
    <col min="24" max="24" width="11.42578125" style="15"/>
    <col min="25" max="25" width="18.42578125" style="15" bestFit="1" customWidth="1"/>
    <col min="26" max="16384" width="11.42578125" style="15"/>
  </cols>
  <sheetData>
    <row r="1" spans="1:25" ht="43.5" customHeight="1" x14ac:dyDescent="0.25">
      <c r="A1" s="1"/>
      <c r="B1" s="2"/>
      <c r="C1" s="2"/>
      <c r="D1" s="2"/>
      <c r="E1" s="2"/>
      <c r="F1" s="2"/>
      <c r="G1" s="2"/>
      <c r="H1" s="3"/>
      <c r="I1" s="4" t="s">
        <v>0</v>
      </c>
      <c r="J1" s="5"/>
      <c r="K1" s="6"/>
      <c r="L1" s="7" t="s">
        <v>1</v>
      </c>
      <c r="M1" s="8"/>
      <c r="N1" s="8"/>
      <c r="O1" s="9"/>
      <c r="P1" s="11" t="s">
        <v>2</v>
      </c>
      <c r="Q1" s="11"/>
      <c r="U1" s="11"/>
      <c r="V1" s="11"/>
      <c r="W1" s="13"/>
      <c r="X1" s="14"/>
    </row>
    <row r="2" spans="1:25" ht="45.75" customHeight="1" x14ac:dyDescent="0.25">
      <c r="A2" s="16"/>
      <c r="B2" s="17"/>
      <c r="C2" s="17"/>
      <c r="D2" s="17"/>
      <c r="E2" s="17"/>
      <c r="F2" s="17"/>
      <c r="G2" s="17"/>
      <c r="H2" s="18"/>
      <c r="I2" s="19"/>
      <c r="J2" s="20"/>
      <c r="K2" s="21"/>
      <c r="L2" s="7" t="s">
        <v>3</v>
      </c>
      <c r="M2" s="22"/>
      <c r="N2" s="22"/>
      <c r="O2" s="23"/>
      <c r="P2" s="11" t="s">
        <v>4</v>
      </c>
      <c r="Q2" s="11"/>
      <c r="U2" s="11"/>
      <c r="V2" s="11"/>
      <c r="W2" s="24"/>
      <c r="X2" s="14"/>
    </row>
    <row r="3" spans="1:25" ht="30" customHeight="1" x14ac:dyDescent="0.25">
      <c r="A3" s="25"/>
      <c r="B3" s="26"/>
      <c r="C3" s="26"/>
      <c r="D3" s="26"/>
      <c r="E3" s="26"/>
      <c r="F3" s="26"/>
      <c r="G3" s="26"/>
      <c r="H3" s="27"/>
      <c r="I3" s="28"/>
      <c r="J3" s="29"/>
      <c r="K3" s="30"/>
      <c r="L3" s="7" t="s">
        <v>5</v>
      </c>
      <c r="M3" s="31"/>
      <c r="N3" s="31"/>
      <c r="O3" s="32"/>
      <c r="P3" s="11" t="s">
        <v>6</v>
      </c>
      <c r="Q3" s="11"/>
      <c r="U3" s="11"/>
      <c r="V3" s="11"/>
      <c r="W3" s="24"/>
      <c r="X3" s="14"/>
    </row>
    <row r="5" spans="1:25" s="45" customFormat="1" ht="39" customHeight="1" x14ac:dyDescent="0.25">
      <c r="A5" s="33" t="s">
        <v>7</v>
      </c>
      <c r="B5" s="34"/>
      <c r="C5" s="34"/>
      <c r="D5" s="34"/>
      <c r="E5" s="35"/>
      <c r="F5" s="36"/>
      <c r="G5" s="37"/>
      <c r="H5" s="37"/>
      <c r="I5" s="38"/>
      <c r="J5" s="38"/>
      <c r="K5" s="38"/>
      <c r="L5" s="38"/>
      <c r="M5" s="38"/>
      <c r="N5" s="38"/>
      <c r="O5" s="39"/>
      <c r="P5" s="41"/>
      <c r="Q5" s="42"/>
      <c r="R5" s="42"/>
      <c r="S5" s="42"/>
      <c r="T5" s="42"/>
      <c r="U5" s="42"/>
      <c r="V5" s="44"/>
    </row>
    <row r="6" spans="1:25" s="45" customFormat="1" ht="56.25" customHeight="1" x14ac:dyDescent="0.2">
      <c r="A6" s="137" t="s">
        <v>8</v>
      </c>
      <c r="B6" s="138"/>
      <c r="C6" s="139"/>
      <c r="D6" s="140"/>
      <c r="E6" s="141"/>
      <c r="F6" s="142" t="s">
        <v>9</v>
      </c>
      <c r="G6" s="143"/>
      <c r="H6" s="143"/>
      <c r="I6" s="144"/>
      <c r="J6" s="145" t="s">
        <v>90</v>
      </c>
      <c r="K6" s="146"/>
      <c r="L6" s="146"/>
      <c r="M6" s="146"/>
      <c r="N6" s="146"/>
      <c r="O6" s="147"/>
      <c r="P6" s="115"/>
      <c r="Q6" s="115"/>
      <c r="R6" s="115"/>
      <c r="S6" s="115"/>
      <c r="T6" s="115"/>
      <c r="U6" s="116"/>
      <c r="V6" s="155"/>
    </row>
    <row r="7" spans="1:25" s="46" customFormat="1" ht="54.75" customHeight="1" x14ac:dyDescent="0.35">
      <c r="A7" s="472">
        <v>46008</v>
      </c>
      <c r="B7" s="473"/>
      <c r="C7" s="473"/>
      <c r="D7" s="473"/>
      <c r="E7" s="473"/>
      <c r="F7" s="118" t="s">
        <v>13</v>
      </c>
      <c r="G7" s="119"/>
      <c r="H7" s="119"/>
      <c r="I7" s="119"/>
      <c r="J7" s="119"/>
      <c r="K7" s="119"/>
      <c r="L7" s="119"/>
      <c r="M7" s="120"/>
      <c r="N7" s="121" t="s">
        <v>14</v>
      </c>
      <c r="O7" s="122"/>
      <c r="P7" s="124" t="s">
        <v>16</v>
      </c>
      <c r="Q7" s="124" t="s">
        <v>17</v>
      </c>
      <c r="R7" s="125" t="s">
        <v>18</v>
      </c>
      <c r="S7" s="125" t="s">
        <v>19</v>
      </c>
      <c r="T7" s="125" t="s">
        <v>20</v>
      </c>
      <c r="U7" s="125" t="s">
        <v>21</v>
      </c>
      <c r="V7" s="127" t="s">
        <v>23</v>
      </c>
    </row>
    <row r="8" spans="1:25" s="47" customFormat="1" ht="185.25" customHeight="1" x14ac:dyDescent="0.35">
      <c r="A8" s="128" t="s">
        <v>24</v>
      </c>
      <c r="B8" s="128" t="s">
        <v>25</v>
      </c>
      <c r="C8" s="128" t="s">
        <v>26</v>
      </c>
      <c r="D8" s="128" t="s">
        <v>27</v>
      </c>
      <c r="E8" s="128" t="s">
        <v>28</v>
      </c>
      <c r="F8" s="128" t="s">
        <v>29</v>
      </c>
      <c r="G8" s="128" t="s">
        <v>30</v>
      </c>
      <c r="H8" s="128" t="s">
        <v>31</v>
      </c>
      <c r="I8" s="129" t="s">
        <v>32</v>
      </c>
      <c r="J8" s="129" t="s">
        <v>33</v>
      </c>
      <c r="K8" s="130" t="s">
        <v>34</v>
      </c>
      <c r="L8" s="129" t="s">
        <v>35</v>
      </c>
      <c r="M8" s="130" t="s">
        <v>36</v>
      </c>
      <c r="N8" s="131" t="s">
        <v>37</v>
      </c>
      <c r="O8" s="132" t="s">
        <v>38</v>
      </c>
      <c r="P8" s="133"/>
      <c r="Q8" s="133"/>
      <c r="R8" s="134" t="s">
        <v>16</v>
      </c>
      <c r="S8" s="134" t="s">
        <v>16</v>
      </c>
      <c r="T8" s="134" t="s">
        <v>16</v>
      </c>
      <c r="U8" s="134" t="s">
        <v>16</v>
      </c>
      <c r="V8" s="136"/>
    </row>
    <row r="9" spans="1:25" s="46" customFormat="1" ht="73.5" customHeight="1" x14ac:dyDescent="0.35">
      <c r="A9" s="48" t="s">
        <v>91</v>
      </c>
      <c r="B9" s="48">
        <v>1</v>
      </c>
      <c r="C9" s="49"/>
      <c r="D9" s="49"/>
      <c r="E9" s="49"/>
      <c r="F9" s="50" t="s">
        <v>40</v>
      </c>
      <c r="G9" s="51"/>
      <c r="H9" s="51"/>
      <c r="I9" s="51"/>
      <c r="J9" s="52"/>
      <c r="K9" s="53" t="s">
        <v>92</v>
      </c>
      <c r="L9" s="54"/>
      <c r="M9" s="49"/>
      <c r="N9" s="54"/>
      <c r="O9" s="54"/>
      <c r="P9" s="56">
        <v>1</v>
      </c>
      <c r="Q9" s="57">
        <v>0.8</v>
      </c>
      <c r="R9" s="58">
        <v>0.25</v>
      </c>
      <c r="S9" s="58">
        <v>0.25</v>
      </c>
      <c r="T9" s="58">
        <v>0.25</v>
      </c>
      <c r="U9" s="58">
        <v>0.25</v>
      </c>
      <c r="V9" s="60">
        <f>+V10+V15</f>
        <v>0</v>
      </c>
    </row>
    <row r="10" spans="1:25" s="46" customFormat="1" ht="64.5" customHeight="1" x14ac:dyDescent="0.35">
      <c r="A10" s="61" t="s">
        <v>39</v>
      </c>
      <c r="B10" s="61"/>
      <c r="C10" s="62">
        <v>1</v>
      </c>
      <c r="D10" s="62">
        <v>1</v>
      </c>
      <c r="E10" s="62"/>
      <c r="F10" s="61"/>
      <c r="G10" s="63" t="s">
        <v>44</v>
      </c>
      <c r="H10" s="64"/>
      <c r="I10" s="64"/>
      <c r="J10" s="65"/>
      <c r="K10" s="66" t="s">
        <v>45</v>
      </c>
      <c r="L10" s="66"/>
      <c r="M10" s="66"/>
      <c r="N10" s="66"/>
      <c r="O10" s="66"/>
      <c r="P10" s="67">
        <v>1</v>
      </c>
      <c r="Q10" s="68">
        <v>1</v>
      </c>
      <c r="R10" s="69"/>
      <c r="S10" s="69"/>
      <c r="T10" s="69"/>
      <c r="U10" s="69"/>
      <c r="V10" s="70">
        <f>SUM(V11:V13)</f>
        <v>0</v>
      </c>
      <c r="Y10" s="71"/>
    </row>
    <row r="11" spans="1:25" s="84" customFormat="1" ht="102.75" customHeight="1" x14ac:dyDescent="0.35">
      <c r="A11" s="72" t="str">
        <f>+ CONCATENATE("ID", "-", B11, "-",C11, ".", D11, ".", E11)</f>
        <v>ID-DDE-1.1.1</v>
      </c>
      <c r="B11" s="72" t="s">
        <v>39</v>
      </c>
      <c r="C11" s="73">
        <v>1</v>
      </c>
      <c r="D11" s="73">
        <v>1</v>
      </c>
      <c r="E11" s="73">
        <v>1</v>
      </c>
      <c r="F11" s="74"/>
      <c r="G11" s="75"/>
      <c r="H11" s="76" t="s">
        <v>93</v>
      </c>
      <c r="I11" s="76" t="s">
        <v>94</v>
      </c>
      <c r="J11" s="73" t="s">
        <v>39</v>
      </c>
      <c r="K11" s="76" t="s">
        <v>95</v>
      </c>
      <c r="L11" s="76" t="s">
        <v>59</v>
      </c>
      <c r="M11" s="77" t="s">
        <v>50</v>
      </c>
      <c r="N11" s="78" t="s">
        <v>51</v>
      </c>
      <c r="O11" s="78" t="s">
        <v>52</v>
      </c>
      <c r="P11" s="80"/>
      <c r="Q11" s="81">
        <v>0.35</v>
      </c>
      <c r="R11" s="80"/>
      <c r="S11" s="80"/>
      <c r="T11" s="80"/>
      <c r="U11" s="82"/>
      <c r="V11" s="83">
        <v>0</v>
      </c>
    </row>
    <row r="12" spans="1:25" s="84" customFormat="1" ht="105.75" customHeight="1" x14ac:dyDescent="0.35">
      <c r="A12" s="72" t="str">
        <f>+ CONCATENATE("ID", "-", B12, "-",C12, ".", D12, ".", E12)</f>
        <v>ID-DDE-1.1.2</v>
      </c>
      <c r="B12" s="72" t="s">
        <v>39</v>
      </c>
      <c r="C12" s="73">
        <v>1</v>
      </c>
      <c r="D12" s="73">
        <v>1</v>
      </c>
      <c r="E12" s="73">
        <v>2</v>
      </c>
      <c r="F12" s="74"/>
      <c r="G12" s="75"/>
      <c r="H12" s="76" t="s">
        <v>53</v>
      </c>
      <c r="I12" s="76" t="s">
        <v>96</v>
      </c>
      <c r="J12" s="73" t="s">
        <v>39</v>
      </c>
      <c r="K12" s="76" t="s">
        <v>48</v>
      </c>
      <c r="L12" s="76" t="s">
        <v>49</v>
      </c>
      <c r="M12" s="77" t="s">
        <v>50</v>
      </c>
      <c r="N12" s="78" t="s">
        <v>51</v>
      </c>
      <c r="O12" s="78" t="s">
        <v>52</v>
      </c>
      <c r="P12" s="80"/>
      <c r="Q12" s="81">
        <v>0.2</v>
      </c>
      <c r="R12" s="80"/>
      <c r="S12" s="80"/>
      <c r="T12" s="80"/>
      <c r="U12" s="82"/>
      <c r="V12" s="83">
        <v>0</v>
      </c>
    </row>
    <row r="13" spans="1:25" s="84" customFormat="1" ht="102" customHeight="1" x14ac:dyDescent="0.35">
      <c r="A13" s="72" t="str">
        <f>+ CONCATENATE("ID", "-", B13, "-",C13, ".", D13, ".", E13)</f>
        <v>ID-DDE-1.1.3</v>
      </c>
      <c r="B13" s="72" t="s">
        <v>39</v>
      </c>
      <c r="C13" s="73">
        <v>1</v>
      </c>
      <c r="D13" s="73">
        <v>1</v>
      </c>
      <c r="E13" s="73">
        <v>3</v>
      </c>
      <c r="F13" s="74"/>
      <c r="G13" s="75"/>
      <c r="H13" s="76" t="s">
        <v>57</v>
      </c>
      <c r="I13" s="76" t="s">
        <v>54</v>
      </c>
      <c r="J13" s="73" t="s">
        <v>39</v>
      </c>
      <c r="K13" s="76" t="s">
        <v>55</v>
      </c>
      <c r="L13" s="76" t="s">
        <v>56</v>
      </c>
      <c r="M13" s="77" t="s">
        <v>50</v>
      </c>
      <c r="N13" s="78" t="s">
        <v>51</v>
      </c>
      <c r="O13" s="78" t="s">
        <v>52</v>
      </c>
      <c r="P13" s="80"/>
      <c r="Q13" s="81">
        <v>0.25</v>
      </c>
      <c r="R13" s="80"/>
      <c r="S13" s="80"/>
      <c r="T13" s="80"/>
      <c r="U13" s="82"/>
      <c r="V13" s="85">
        <v>0</v>
      </c>
    </row>
    <row r="14" spans="1:25" s="84" customFormat="1" ht="102" customHeight="1" x14ac:dyDescent="0.35">
      <c r="A14" s="72" t="str">
        <f>+ CONCATENATE("ID", "-", B14, "-",C14, ".", D14, ".", E14)</f>
        <v>ID-DDE-1.1.4</v>
      </c>
      <c r="B14" s="72" t="s">
        <v>39</v>
      </c>
      <c r="C14" s="73">
        <v>1</v>
      </c>
      <c r="D14" s="73">
        <v>1</v>
      </c>
      <c r="E14" s="73">
        <v>4</v>
      </c>
      <c r="F14" s="74"/>
      <c r="G14" s="75"/>
      <c r="H14" s="76" t="s">
        <v>60</v>
      </c>
      <c r="I14" s="76" t="s">
        <v>58</v>
      </c>
      <c r="J14" s="73" t="s">
        <v>39</v>
      </c>
      <c r="K14" s="76" t="s">
        <v>48</v>
      </c>
      <c r="L14" s="76" t="s">
        <v>59</v>
      </c>
      <c r="M14" s="77" t="s">
        <v>50</v>
      </c>
      <c r="N14" s="78" t="s">
        <v>51</v>
      </c>
      <c r="O14" s="78" t="s">
        <v>52</v>
      </c>
      <c r="P14" s="80"/>
      <c r="Q14" s="81">
        <v>0.2</v>
      </c>
      <c r="R14" s="80"/>
      <c r="S14" s="80"/>
      <c r="T14" s="80"/>
      <c r="U14" s="82"/>
      <c r="V14" s="85">
        <v>0</v>
      </c>
    </row>
    <row r="15" spans="1:25" s="46" customFormat="1" ht="64.5" customHeight="1" x14ac:dyDescent="0.35">
      <c r="A15" s="48" t="s">
        <v>39</v>
      </c>
      <c r="B15" s="49">
        <v>2</v>
      </c>
      <c r="C15" s="49"/>
      <c r="D15" s="49"/>
      <c r="E15" s="49"/>
      <c r="F15" s="50" t="s">
        <v>62</v>
      </c>
      <c r="G15" s="51"/>
      <c r="H15" s="51"/>
      <c r="I15" s="51"/>
      <c r="J15" s="52"/>
      <c r="K15" s="53" t="s">
        <v>92</v>
      </c>
      <c r="L15" s="54"/>
      <c r="M15" s="49"/>
      <c r="N15" s="54"/>
      <c r="O15" s="54"/>
      <c r="P15" s="56">
        <v>1</v>
      </c>
      <c r="Q15" s="58">
        <v>0.2</v>
      </c>
      <c r="R15" s="58"/>
      <c r="S15" s="58"/>
      <c r="T15" s="58"/>
      <c r="U15" s="58"/>
      <c r="V15" s="60">
        <f>V16+V18</f>
        <v>0</v>
      </c>
      <c r="Y15" s="71"/>
    </row>
    <row r="16" spans="1:25" s="84" customFormat="1" ht="104.25" customHeight="1" x14ac:dyDescent="0.35">
      <c r="A16" s="87"/>
      <c r="B16" s="87"/>
      <c r="C16" s="62">
        <v>2</v>
      </c>
      <c r="D16" s="62">
        <v>1</v>
      </c>
      <c r="E16" s="62"/>
      <c r="F16" s="61"/>
      <c r="G16" s="63" t="s">
        <v>64</v>
      </c>
      <c r="H16" s="64"/>
      <c r="I16" s="64"/>
      <c r="J16" s="65"/>
      <c r="K16" s="65" t="s">
        <v>92</v>
      </c>
      <c r="L16" s="66"/>
      <c r="M16" s="66"/>
      <c r="N16" s="66"/>
      <c r="O16" s="66"/>
      <c r="P16" s="67">
        <v>1</v>
      </c>
      <c r="Q16" s="88">
        <v>0.5</v>
      </c>
      <c r="R16" s="69"/>
      <c r="S16" s="69"/>
      <c r="T16" s="69"/>
      <c r="U16" s="69"/>
      <c r="V16" s="70">
        <f>SUM(V17:V17)</f>
        <v>0</v>
      </c>
    </row>
    <row r="17" spans="1:22" s="47" customFormat="1" ht="54.75" customHeight="1" x14ac:dyDescent="0.35">
      <c r="A17" s="72" t="str">
        <f>+ CONCATENATE("ID", "-", B17, "-",C17, ".", D17, ".", E17)</f>
        <v>ID-DDE-2.1.1</v>
      </c>
      <c r="B17" s="72" t="s">
        <v>39</v>
      </c>
      <c r="C17" s="73">
        <f>C16</f>
        <v>2</v>
      </c>
      <c r="D17" s="73">
        <v>1</v>
      </c>
      <c r="E17" s="73">
        <v>1</v>
      </c>
      <c r="F17" s="74"/>
      <c r="G17" s="75"/>
      <c r="H17" s="89" t="s">
        <v>65</v>
      </c>
      <c r="I17" s="77"/>
      <c r="J17" s="73" t="s">
        <v>39</v>
      </c>
      <c r="K17" s="76"/>
      <c r="L17" s="77" t="s">
        <v>67</v>
      </c>
      <c r="M17" s="90" t="s">
        <v>68</v>
      </c>
      <c r="N17" s="77" t="s">
        <v>51</v>
      </c>
      <c r="O17" s="77" t="s">
        <v>52</v>
      </c>
      <c r="P17" s="80"/>
      <c r="Q17" s="81">
        <v>1</v>
      </c>
      <c r="R17" s="80"/>
      <c r="S17" s="80"/>
      <c r="T17" s="80"/>
      <c r="U17" s="82"/>
      <c r="V17" s="91" t="s">
        <v>69</v>
      </c>
    </row>
    <row r="18" spans="1:22" s="47" customFormat="1" ht="42" x14ac:dyDescent="0.35">
      <c r="A18" s="87"/>
      <c r="B18" s="87"/>
      <c r="C18" s="62">
        <v>2</v>
      </c>
      <c r="D18" s="62">
        <v>2</v>
      </c>
      <c r="E18" s="62"/>
      <c r="F18" s="61"/>
      <c r="G18" s="63" t="s">
        <v>70</v>
      </c>
      <c r="H18" s="64"/>
      <c r="I18" s="64"/>
      <c r="J18" s="65"/>
      <c r="K18" s="65" t="s">
        <v>92</v>
      </c>
      <c r="L18" s="66"/>
      <c r="M18" s="66"/>
      <c r="N18" s="66"/>
      <c r="O18" s="66"/>
      <c r="P18" s="67">
        <v>1</v>
      </c>
      <c r="Q18" s="88">
        <v>0.5</v>
      </c>
      <c r="R18" s="69"/>
      <c r="S18" s="69"/>
      <c r="T18" s="69"/>
      <c r="U18" s="69"/>
      <c r="V18" s="70">
        <f>SUM(V19:V20)</f>
        <v>0</v>
      </c>
    </row>
    <row r="19" spans="1:22" s="47" customFormat="1" ht="42" x14ac:dyDescent="0.35">
      <c r="A19" s="72" t="str">
        <f>+ CONCATENATE("ID", "-", B19, "-",C19, ".", D19, ".", E19)</f>
        <v>ID-DDE-2.2.1</v>
      </c>
      <c r="B19" s="72" t="s">
        <v>39</v>
      </c>
      <c r="C19" s="73">
        <f>C18</f>
        <v>2</v>
      </c>
      <c r="D19" s="73">
        <v>2</v>
      </c>
      <c r="E19" s="73">
        <v>1</v>
      </c>
      <c r="F19" s="74"/>
      <c r="G19" s="75"/>
      <c r="H19" s="89" t="s">
        <v>71</v>
      </c>
      <c r="I19" s="77" t="s">
        <v>72</v>
      </c>
      <c r="J19" s="73" t="s">
        <v>39</v>
      </c>
      <c r="K19" s="76"/>
      <c r="L19" s="77" t="s">
        <v>67</v>
      </c>
      <c r="M19" s="90" t="s">
        <v>68</v>
      </c>
      <c r="N19" s="77" t="s">
        <v>51</v>
      </c>
      <c r="O19" s="77" t="s">
        <v>52</v>
      </c>
      <c r="P19" s="80"/>
      <c r="Q19" s="81">
        <v>0.5</v>
      </c>
      <c r="R19" s="80"/>
      <c r="S19" s="80"/>
      <c r="T19" s="80"/>
      <c r="U19" s="82"/>
      <c r="V19" s="91" t="s">
        <v>69</v>
      </c>
    </row>
    <row r="20" spans="1:22" s="47" customFormat="1" ht="42" x14ac:dyDescent="0.35">
      <c r="A20" s="72" t="str">
        <f>+ CONCATENATE("ID", "-", B20, "-",C20, ".", D20, ".", E20)</f>
        <v>ID-DDE-2.2.2</v>
      </c>
      <c r="B20" s="72" t="s">
        <v>39</v>
      </c>
      <c r="C20" s="73">
        <f>C18</f>
        <v>2</v>
      </c>
      <c r="D20" s="73">
        <v>2</v>
      </c>
      <c r="E20" s="73">
        <v>2</v>
      </c>
      <c r="F20" s="74"/>
      <c r="G20" s="75"/>
      <c r="H20" s="92" t="s">
        <v>73</v>
      </c>
      <c r="I20" s="77" t="s">
        <v>74</v>
      </c>
      <c r="J20" s="73" t="s">
        <v>39</v>
      </c>
      <c r="K20" s="76"/>
      <c r="L20" s="77" t="s">
        <v>67</v>
      </c>
      <c r="M20" s="90" t="s">
        <v>50</v>
      </c>
      <c r="N20" s="77" t="s">
        <v>51</v>
      </c>
      <c r="O20" s="77" t="s">
        <v>52</v>
      </c>
      <c r="P20" s="80"/>
      <c r="Q20" s="81">
        <v>0.5</v>
      </c>
      <c r="R20" s="80"/>
      <c r="S20" s="80"/>
      <c r="T20" s="80"/>
      <c r="U20" s="82"/>
      <c r="V20" s="91" t="s">
        <v>69</v>
      </c>
    </row>
    <row r="21" spans="1:22" s="47" customFormat="1" ht="21" x14ac:dyDescent="0.35">
      <c r="I21" s="93"/>
      <c r="K21" s="94"/>
      <c r="L21" s="95"/>
      <c r="N21" s="95"/>
      <c r="O21" s="95"/>
      <c r="Q21" s="96"/>
    </row>
    <row r="22" spans="1:22" s="47" customFormat="1" ht="21" x14ac:dyDescent="0.35">
      <c r="I22" s="93"/>
      <c r="K22" s="94"/>
      <c r="Q22" s="96"/>
    </row>
    <row r="23" spans="1:22" s="47" customFormat="1" ht="27" thickBot="1" x14ac:dyDescent="0.45">
      <c r="A23" s="97" t="s">
        <v>75</v>
      </c>
      <c r="B23" s="97"/>
      <c r="C23" s="97"/>
      <c r="D23" s="97"/>
      <c r="E23" s="97"/>
      <c r="F23" s="97"/>
      <c r="G23" s="97"/>
      <c r="H23" s="99"/>
      <c r="I23" s="99"/>
      <c r="L23" s="157" t="s">
        <v>76</v>
      </c>
      <c r="M23" s="151" t="s">
        <v>76</v>
      </c>
      <c r="P23" s="98"/>
      <c r="Q23" s="98"/>
      <c r="R23" s="98"/>
      <c r="S23" s="98"/>
      <c r="T23" s="98"/>
      <c r="U23" s="98"/>
      <c r="V23" s="98"/>
    </row>
    <row r="24" spans="1:22" s="47" customFormat="1" ht="30" customHeight="1" x14ac:dyDescent="0.35">
      <c r="G24" s="102"/>
      <c r="H24" s="101" t="s">
        <v>97</v>
      </c>
      <c r="I24" s="101"/>
      <c r="J24" s="102"/>
      <c r="K24" s="102"/>
      <c r="L24" s="102"/>
      <c r="O24" s="103" t="s">
        <v>78</v>
      </c>
      <c r="P24" s="103"/>
      <c r="Q24" s="103"/>
      <c r="R24" s="103"/>
      <c r="S24" s="103"/>
      <c r="T24" s="103"/>
      <c r="U24" s="103"/>
      <c r="V24" s="103"/>
    </row>
    <row r="25" spans="1:22" s="47" customFormat="1" ht="48" customHeight="1" x14ac:dyDescent="0.35">
      <c r="F25" s="105" t="s">
        <v>98</v>
      </c>
      <c r="G25" s="105"/>
      <c r="H25" s="105"/>
      <c r="I25" s="105"/>
      <c r="J25" s="102"/>
      <c r="K25" s="102"/>
      <c r="L25" s="102"/>
      <c r="O25" s="108" t="s">
        <v>80</v>
      </c>
      <c r="P25" s="108"/>
      <c r="Q25" s="108"/>
      <c r="R25" s="108"/>
      <c r="S25" s="108"/>
      <c r="T25" s="108"/>
      <c r="U25" s="108"/>
      <c r="V25" s="108"/>
    </row>
    <row r="26" spans="1:22" ht="50.25" customHeight="1" x14ac:dyDescent="0.25">
      <c r="I26" s="15"/>
      <c r="J26" s="106"/>
      <c r="K26" s="106"/>
      <c r="L26" s="106"/>
      <c r="O26" s="15"/>
      <c r="P26" s="15"/>
      <c r="Q26" s="15"/>
      <c r="R26" s="15"/>
      <c r="S26" s="15"/>
      <c r="T26" s="15"/>
      <c r="U26" s="15"/>
      <c r="V26" s="15"/>
    </row>
    <row r="27" spans="1:22" ht="63" customHeight="1" x14ac:dyDescent="0.25"/>
    <row r="28" spans="1:22" ht="21" x14ac:dyDescent="0.25">
      <c r="I28" s="12"/>
      <c r="J28" s="111"/>
      <c r="K28" s="112"/>
      <c r="N28" s="112"/>
      <c r="O28" s="113"/>
    </row>
  </sheetData>
  <sheetProtection selectLockedCells="1"/>
  <autoFilter ref="A8:O8" xr:uid="{00000000-0009-0000-0000-000000000000}"/>
  <dataConsolidate/>
  <mergeCells count="30">
    <mergeCell ref="A23:G23"/>
    <mergeCell ref="P23:V23"/>
    <mergeCell ref="H24:I24"/>
    <mergeCell ref="O24:V24"/>
    <mergeCell ref="F25:I25"/>
    <mergeCell ref="O25:V25"/>
    <mergeCell ref="V7:V8"/>
    <mergeCell ref="F9:J9"/>
    <mergeCell ref="G10:I10"/>
    <mergeCell ref="F15:J15"/>
    <mergeCell ref="G16:I16"/>
    <mergeCell ref="G18:I18"/>
    <mergeCell ref="P6:U6"/>
    <mergeCell ref="A7:E7"/>
    <mergeCell ref="F7:M7"/>
    <mergeCell ref="N7:O7"/>
    <mergeCell ref="P7:P8"/>
    <mergeCell ref="Q7:Q8"/>
    <mergeCell ref="A5:E5"/>
    <mergeCell ref="I5:O5"/>
    <mergeCell ref="A6:B6"/>
    <mergeCell ref="C6:E6"/>
    <mergeCell ref="F6:I6"/>
    <mergeCell ref="J6:O6"/>
    <mergeCell ref="A1:H3"/>
    <mergeCell ref="I1:K3"/>
    <mergeCell ref="P1:Q1"/>
    <mergeCell ref="U1:V3"/>
    <mergeCell ref="P2:Q2"/>
    <mergeCell ref="P3:Q3"/>
  </mergeCells>
  <dataValidations count="1">
    <dataValidation allowBlank="1" showInputMessage="1" showErrorMessage="1" sqref="B16:B20 B10:B14" xr:uid="{DCF29595-EC16-4283-8E7F-88BEFC9D8D49}"/>
  </dataValidations>
  <printOptions horizontalCentered="1" verticalCentered="1"/>
  <pageMargins left="0.25" right="0.25" top="0.75" bottom="0.75" header="0.3" footer="0.3"/>
  <pageSetup paperSize="5" scale="45" orientation="landscape" r:id="rId1"/>
  <rowBreaks count="1" manualBreakCount="1">
    <brk id="14" max="21" man="1"/>
  </row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897AD-3172-42BE-967E-615ABA84AC01}">
  <sheetPr codeName="Sheet5">
    <tabColor theme="3" tint="0.39997558519241921"/>
  </sheetPr>
  <dimension ref="A1:AA28"/>
  <sheetViews>
    <sheetView showGridLines="0" view="pageBreakPreview" zoomScale="50" zoomScaleNormal="55" zoomScaleSheetLayoutView="50" workbookViewId="0">
      <selection activeCell="A7" sqref="A7:E7"/>
    </sheetView>
  </sheetViews>
  <sheetFormatPr defaultColWidth="11.42578125" defaultRowHeight="13.5" x14ac:dyDescent="0.25"/>
  <cols>
    <col min="1" max="1" width="20" style="15" customWidth="1"/>
    <col min="2" max="2" width="6.7109375" style="12" customWidth="1"/>
    <col min="3" max="4" width="6.7109375" style="104" hidden="1" customWidth="1"/>
    <col min="5" max="5" width="8.42578125" style="104" hidden="1" customWidth="1"/>
    <col min="6" max="7" width="5.7109375" style="15" customWidth="1"/>
    <col min="8" max="8" width="68.85546875" style="15" customWidth="1"/>
    <col min="9" max="9" width="68.85546875" style="107" customWidth="1"/>
    <col min="10" max="10" width="21.28515625" style="12" customWidth="1"/>
    <col min="11" max="11" width="38.7109375" style="12" customWidth="1"/>
    <col min="12" max="12" width="33.5703125" style="107" customWidth="1"/>
    <col min="13" max="13" width="16.5703125" style="12" hidden="1" customWidth="1"/>
    <col min="14" max="14" width="20.42578125" style="107" hidden="1" customWidth="1"/>
    <col min="15" max="15" width="20.7109375" style="107" hidden="1" customWidth="1"/>
    <col min="16" max="16" width="40.140625" style="10" hidden="1" customWidth="1"/>
    <col min="17" max="17" width="20.7109375" style="104" customWidth="1"/>
    <col min="18" max="18" width="28" style="109" customWidth="1"/>
    <col min="19" max="22" width="18.7109375" style="12" hidden="1" customWidth="1"/>
    <col min="23" max="23" width="33.42578125" style="104" hidden="1" customWidth="1"/>
    <col min="24" max="24" width="58.85546875" style="110" customWidth="1"/>
    <col min="25" max="25" width="33" style="15" customWidth="1"/>
    <col min="26" max="26" width="11.42578125" style="15"/>
    <col min="27" max="27" width="18.42578125" style="15" bestFit="1" customWidth="1"/>
    <col min="28" max="16384" width="11.42578125" style="15"/>
  </cols>
  <sheetData>
    <row r="1" spans="1:27" ht="43.5" customHeight="1" x14ac:dyDescent="0.25">
      <c r="A1" s="1"/>
      <c r="B1" s="2"/>
      <c r="C1" s="2"/>
      <c r="D1" s="2"/>
      <c r="E1" s="2"/>
      <c r="F1" s="2"/>
      <c r="G1" s="2"/>
      <c r="H1" s="3"/>
      <c r="I1" s="4" t="s">
        <v>0</v>
      </c>
      <c r="J1" s="5"/>
      <c r="K1" s="6"/>
      <c r="L1" s="7" t="s">
        <v>1</v>
      </c>
      <c r="M1" s="8"/>
      <c r="N1" s="8"/>
      <c r="O1" s="9"/>
      <c r="Q1" s="11" t="s">
        <v>2</v>
      </c>
      <c r="R1" s="11"/>
      <c r="V1" s="11"/>
      <c r="W1" s="11"/>
      <c r="X1" s="11"/>
      <c r="Y1" s="13"/>
      <c r="Z1" s="14"/>
    </row>
    <row r="2" spans="1:27" ht="45.75" customHeight="1" x14ac:dyDescent="0.25">
      <c r="A2" s="16"/>
      <c r="B2" s="17"/>
      <c r="C2" s="17"/>
      <c r="D2" s="17"/>
      <c r="E2" s="17"/>
      <c r="F2" s="17"/>
      <c r="G2" s="17"/>
      <c r="H2" s="18"/>
      <c r="I2" s="19"/>
      <c r="J2" s="20"/>
      <c r="K2" s="21"/>
      <c r="L2" s="7" t="s">
        <v>3</v>
      </c>
      <c r="M2" s="22"/>
      <c r="N2" s="22"/>
      <c r="O2" s="23"/>
      <c r="Q2" s="11" t="s">
        <v>99</v>
      </c>
      <c r="R2" s="11"/>
      <c r="V2" s="11"/>
      <c r="W2" s="11"/>
      <c r="X2" s="11"/>
      <c r="Y2" s="24"/>
      <c r="Z2" s="14"/>
    </row>
    <row r="3" spans="1:27" ht="30" customHeight="1" x14ac:dyDescent="0.25">
      <c r="A3" s="25"/>
      <c r="B3" s="26"/>
      <c r="C3" s="26"/>
      <c r="D3" s="26"/>
      <c r="E3" s="26"/>
      <c r="F3" s="26"/>
      <c r="G3" s="26"/>
      <c r="H3" s="27"/>
      <c r="I3" s="28"/>
      <c r="J3" s="29"/>
      <c r="K3" s="30"/>
      <c r="L3" s="7" t="s">
        <v>5</v>
      </c>
      <c r="M3" s="31"/>
      <c r="N3" s="31"/>
      <c r="O3" s="32"/>
      <c r="Q3" s="11" t="s">
        <v>6</v>
      </c>
      <c r="R3" s="11"/>
      <c r="V3" s="11"/>
      <c r="W3" s="11"/>
      <c r="X3" s="11"/>
      <c r="Y3" s="24"/>
      <c r="Z3" s="14"/>
    </row>
    <row r="5" spans="1:27" s="45" customFormat="1" ht="27" customHeight="1" x14ac:dyDescent="0.25">
      <c r="A5" s="33" t="s">
        <v>7</v>
      </c>
      <c r="B5" s="34"/>
      <c r="C5" s="34"/>
      <c r="D5" s="34"/>
      <c r="E5" s="35"/>
      <c r="F5" s="36"/>
      <c r="G5" s="37"/>
      <c r="H5" s="37"/>
      <c r="I5" s="38"/>
      <c r="J5" s="38"/>
      <c r="K5" s="38"/>
      <c r="L5" s="38"/>
      <c r="M5" s="38"/>
      <c r="N5" s="38"/>
      <c r="O5" s="39"/>
      <c r="P5" s="40"/>
      <c r="Q5" s="41"/>
      <c r="R5" s="42"/>
      <c r="S5" s="42"/>
      <c r="T5" s="42"/>
      <c r="U5" s="42"/>
      <c r="V5" s="42"/>
      <c r="W5" s="43"/>
      <c r="X5" s="44"/>
    </row>
    <row r="6" spans="1:27" s="45" customFormat="1" ht="78" customHeight="1" x14ac:dyDescent="0.2">
      <c r="A6" s="137" t="s">
        <v>8</v>
      </c>
      <c r="B6" s="138"/>
      <c r="C6" s="156"/>
      <c r="D6" s="140"/>
      <c r="E6" s="141"/>
      <c r="F6" s="142" t="s">
        <v>9</v>
      </c>
      <c r="G6" s="143"/>
      <c r="H6" s="143"/>
      <c r="I6" s="144"/>
      <c r="J6" s="145" t="s">
        <v>100</v>
      </c>
      <c r="K6" s="146"/>
      <c r="L6" s="146"/>
      <c r="M6" s="146"/>
      <c r="N6" s="146"/>
      <c r="O6" s="147"/>
      <c r="P6" s="114" t="s">
        <v>11</v>
      </c>
      <c r="Q6" s="115"/>
      <c r="R6" s="115"/>
      <c r="S6" s="115"/>
      <c r="T6" s="115"/>
      <c r="U6" s="115"/>
      <c r="V6" s="116"/>
      <c r="W6" s="117" t="s">
        <v>12</v>
      </c>
      <c r="X6" s="116"/>
    </row>
    <row r="7" spans="1:27" s="46" customFormat="1" ht="54.75" customHeight="1" x14ac:dyDescent="0.35">
      <c r="A7" s="472">
        <v>46008</v>
      </c>
      <c r="B7" s="473"/>
      <c r="C7" s="473"/>
      <c r="D7" s="473"/>
      <c r="E7" s="473"/>
      <c r="F7" s="118" t="s">
        <v>13</v>
      </c>
      <c r="G7" s="119"/>
      <c r="H7" s="119"/>
      <c r="I7" s="119"/>
      <c r="J7" s="119"/>
      <c r="K7" s="119"/>
      <c r="L7" s="119"/>
      <c r="M7" s="120"/>
      <c r="N7" s="121" t="s">
        <v>14</v>
      </c>
      <c r="O7" s="122"/>
      <c r="P7" s="123" t="s">
        <v>15</v>
      </c>
      <c r="Q7" s="124" t="s">
        <v>16</v>
      </c>
      <c r="R7" s="124" t="s">
        <v>17</v>
      </c>
      <c r="S7" s="125" t="s">
        <v>18</v>
      </c>
      <c r="T7" s="125" t="s">
        <v>19</v>
      </c>
      <c r="U7" s="125" t="s">
        <v>20</v>
      </c>
      <c r="V7" s="125" t="s">
        <v>21</v>
      </c>
      <c r="W7" s="126" t="s">
        <v>22</v>
      </c>
      <c r="X7" s="127" t="s">
        <v>23</v>
      </c>
    </row>
    <row r="8" spans="1:27" s="47" customFormat="1" ht="185.25" customHeight="1" x14ac:dyDescent="0.35">
      <c r="A8" s="128" t="s">
        <v>24</v>
      </c>
      <c r="B8" s="128" t="s">
        <v>25</v>
      </c>
      <c r="C8" s="128" t="s">
        <v>26</v>
      </c>
      <c r="D8" s="128" t="s">
        <v>27</v>
      </c>
      <c r="E8" s="128" t="s">
        <v>28</v>
      </c>
      <c r="F8" s="128" t="s">
        <v>29</v>
      </c>
      <c r="G8" s="128" t="s">
        <v>30</v>
      </c>
      <c r="H8" s="128" t="s">
        <v>31</v>
      </c>
      <c r="I8" s="129" t="s">
        <v>32</v>
      </c>
      <c r="J8" s="129" t="s">
        <v>33</v>
      </c>
      <c r="K8" s="130" t="s">
        <v>34</v>
      </c>
      <c r="L8" s="129" t="s">
        <v>35</v>
      </c>
      <c r="M8" s="130" t="s">
        <v>36</v>
      </c>
      <c r="N8" s="131" t="s">
        <v>37</v>
      </c>
      <c r="O8" s="132" t="s">
        <v>38</v>
      </c>
      <c r="P8" s="126"/>
      <c r="Q8" s="133"/>
      <c r="R8" s="133"/>
      <c r="S8" s="134" t="s">
        <v>16</v>
      </c>
      <c r="T8" s="134" t="s">
        <v>16</v>
      </c>
      <c r="U8" s="134" t="s">
        <v>16</v>
      </c>
      <c r="V8" s="134" t="s">
        <v>16</v>
      </c>
      <c r="W8" s="135"/>
      <c r="X8" s="136"/>
    </row>
    <row r="9" spans="1:27" s="46" customFormat="1" ht="73.5" customHeight="1" x14ac:dyDescent="0.35">
      <c r="A9" s="48" t="s">
        <v>91</v>
      </c>
      <c r="B9" s="48">
        <v>1</v>
      </c>
      <c r="C9" s="49"/>
      <c r="D9" s="49"/>
      <c r="E9" s="49"/>
      <c r="F9" s="50" t="s">
        <v>101</v>
      </c>
      <c r="G9" s="51"/>
      <c r="H9" s="51"/>
      <c r="I9" s="51"/>
      <c r="J9" s="52"/>
      <c r="K9" s="53" t="s">
        <v>102</v>
      </c>
      <c r="L9" s="54"/>
      <c r="M9" s="49"/>
      <c r="N9" s="54"/>
      <c r="O9" s="54"/>
      <c r="P9" s="55" t="s">
        <v>42</v>
      </c>
      <c r="Q9" s="56">
        <v>1</v>
      </c>
      <c r="R9" s="57">
        <v>0.8</v>
      </c>
      <c r="S9" s="58">
        <v>0.25</v>
      </c>
      <c r="T9" s="58">
        <v>0.25</v>
      </c>
      <c r="U9" s="58">
        <v>0.25</v>
      </c>
      <c r="V9" s="58">
        <v>0.25</v>
      </c>
      <c r="W9" s="59" t="s">
        <v>43</v>
      </c>
      <c r="X9" s="60">
        <f>+X10+X15</f>
        <v>0</v>
      </c>
    </row>
    <row r="10" spans="1:27" s="46" customFormat="1" ht="64.5" customHeight="1" x14ac:dyDescent="0.35">
      <c r="A10" s="61" t="s">
        <v>39</v>
      </c>
      <c r="B10" s="61"/>
      <c r="C10" s="62">
        <v>1</v>
      </c>
      <c r="D10" s="62">
        <v>1</v>
      </c>
      <c r="E10" s="62"/>
      <c r="F10" s="61"/>
      <c r="G10" s="63" t="s">
        <v>44</v>
      </c>
      <c r="H10" s="64"/>
      <c r="I10" s="64"/>
      <c r="J10" s="65"/>
      <c r="K10" s="66" t="s">
        <v>45</v>
      </c>
      <c r="L10" s="66"/>
      <c r="M10" s="66"/>
      <c r="N10" s="66"/>
      <c r="O10" s="66"/>
      <c r="P10" s="66" t="s">
        <v>42</v>
      </c>
      <c r="Q10" s="67">
        <v>1</v>
      </c>
      <c r="R10" s="68">
        <v>1</v>
      </c>
      <c r="S10" s="69"/>
      <c r="T10" s="69"/>
      <c r="U10" s="69"/>
      <c r="V10" s="69"/>
      <c r="W10" s="66" t="s">
        <v>43</v>
      </c>
      <c r="X10" s="70">
        <f>SUM(X11:X13)</f>
        <v>0</v>
      </c>
      <c r="AA10" s="71"/>
    </row>
    <row r="11" spans="1:27" s="84" customFormat="1" ht="102.75" customHeight="1" x14ac:dyDescent="0.35">
      <c r="A11" s="72" t="str">
        <f>+ CONCATENATE("ID", "-", B11, "-",C11, ".", D11, ".", E11)</f>
        <v>ID-DDE-1.1.1</v>
      </c>
      <c r="B11" s="72" t="s">
        <v>39</v>
      </c>
      <c r="C11" s="73">
        <v>1</v>
      </c>
      <c r="D11" s="73">
        <v>1</v>
      </c>
      <c r="E11" s="73">
        <v>1</v>
      </c>
      <c r="F11" s="74"/>
      <c r="G11" s="75"/>
      <c r="H11" s="76" t="s">
        <v>103</v>
      </c>
      <c r="I11" s="76" t="s">
        <v>104</v>
      </c>
      <c r="J11" s="73" t="s">
        <v>39</v>
      </c>
      <c r="K11" s="76" t="s">
        <v>105</v>
      </c>
      <c r="L11" s="76" t="s">
        <v>59</v>
      </c>
      <c r="M11" s="77" t="s">
        <v>50</v>
      </c>
      <c r="N11" s="78" t="s">
        <v>51</v>
      </c>
      <c r="O11" s="78" t="s">
        <v>52</v>
      </c>
      <c r="P11" s="79"/>
      <c r="Q11" s="80"/>
      <c r="R11" s="81">
        <v>0.35</v>
      </c>
      <c r="S11" s="80"/>
      <c r="T11" s="80"/>
      <c r="U11" s="80"/>
      <c r="V11" s="82"/>
      <c r="W11" s="76" t="s">
        <v>43</v>
      </c>
      <c r="X11" s="83">
        <v>0</v>
      </c>
    </row>
    <row r="12" spans="1:27" s="84" customFormat="1" ht="71.25" customHeight="1" x14ac:dyDescent="0.35">
      <c r="A12" s="72" t="str">
        <f>+ CONCATENATE("ID", "-", B12, "-",C12, ".", D12, ".", E12)</f>
        <v>ID-DDE-1.1.2</v>
      </c>
      <c r="B12" s="72" t="s">
        <v>39</v>
      </c>
      <c r="C12" s="73">
        <v>1</v>
      </c>
      <c r="D12" s="73">
        <v>1</v>
      </c>
      <c r="E12" s="73">
        <v>2</v>
      </c>
      <c r="F12" s="74"/>
      <c r="G12" s="75"/>
      <c r="H12" s="76" t="s">
        <v>53</v>
      </c>
      <c r="I12" s="76" t="s">
        <v>96</v>
      </c>
      <c r="J12" s="73" t="s">
        <v>39</v>
      </c>
      <c r="K12" s="76" t="s">
        <v>48</v>
      </c>
      <c r="L12" s="76" t="s">
        <v>49</v>
      </c>
      <c r="M12" s="77" t="s">
        <v>50</v>
      </c>
      <c r="N12" s="78" t="s">
        <v>51</v>
      </c>
      <c r="O12" s="78" t="s">
        <v>52</v>
      </c>
      <c r="P12" s="79"/>
      <c r="Q12" s="80"/>
      <c r="R12" s="81">
        <v>0.2</v>
      </c>
      <c r="S12" s="80"/>
      <c r="T12" s="80"/>
      <c r="U12" s="80"/>
      <c r="V12" s="82"/>
      <c r="W12" s="76" t="s">
        <v>43</v>
      </c>
      <c r="X12" s="83">
        <v>0</v>
      </c>
    </row>
    <row r="13" spans="1:27" s="84" customFormat="1" ht="102" customHeight="1" x14ac:dyDescent="0.35">
      <c r="A13" s="72" t="str">
        <f>+ CONCATENATE("ID", "-", B13, "-",C13, ".", D13, ".", E13)</f>
        <v>ID-DDE-1.1.3</v>
      </c>
      <c r="B13" s="72" t="s">
        <v>39</v>
      </c>
      <c r="C13" s="73">
        <v>1</v>
      </c>
      <c r="D13" s="73">
        <v>1</v>
      </c>
      <c r="E13" s="73">
        <v>3</v>
      </c>
      <c r="F13" s="74"/>
      <c r="G13" s="75"/>
      <c r="H13" s="76" t="s">
        <v>57</v>
      </c>
      <c r="I13" s="76" t="s">
        <v>54</v>
      </c>
      <c r="J13" s="73" t="s">
        <v>39</v>
      </c>
      <c r="K13" s="76" t="s">
        <v>55</v>
      </c>
      <c r="L13" s="76" t="s">
        <v>56</v>
      </c>
      <c r="M13" s="77" t="s">
        <v>50</v>
      </c>
      <c r="N13" s="78" t="s">
        <v>51</v>
      </c>
      <c r="O13" s="78" t="s">
        <v>52</v>
      </c>
      <c r="P13" s="79"/>
      <c r="Q13" s="80"/>
      <c r="R13" s="81">
        <v>0.25</v>
      </c>
      <c r="S13" s="80"/>
      <c r="T13" s="80"/>
      <c r="U13" s="80"/>
      <c r="V13" s="82"/>
      <c r="W13" s="76" t="s">
        <v>43</v>
      </c>
      <c r="X13" s="85">
        <v>0</v>
      </c>
    </row>
    <row r="14" spans="1:27" s="84" customFormat="1" ht="102" customHeight="1" x14ac:dyDescent="0.35">
      <c r="A14" s="72" t="str">
        <f>+ CONCATENATE("ID", "-", B14, "-",C14, ".", D14, ".", E14)</f>
        <v>ID-DDE-1.1.4</v>
      </c>
      <c r="B14" s="72" t="s">
        <v>39</v>
      </c>
      <c r="C14" s="73">
        <v>1</v>
      </c>
      <c r="D14" s="73">
        <v>1</v>
      </c>
      <c r="E14" s="73">
        <v>4</v>
      </c>
      <c r="F14" s="74"/>
      <c r="G14" s="75"/>
      <c r="H14" s="76" t="s">
        <v>60</v>
      </c>
      <c r="I14" s="76" t="s">
        <v>58</v>
      </c>
      <c r="J14" s="73" t="s">
        <v>39</v>
      </c>
      <c r="K14" s="76" t="s">
        <v>48</v>
      </c>
      <c r="L14" s="76" t="s">
        <v>59</v>
      </c>
      <c r="M14" s="77" t="s">
        <v>50</v>
      </c>
      <c r="N14" s="78" t="s">
        <v>51</v>
      </c>
      <c r="O14" s="78" t="s">
        <v>52</v>
      </c>
      <c r="P14" s="79"/>
      <c r="Q14" s="80"/>
      <c r="R14" s="81">
        <v>0.2</v>
      </c>
      <c r="S14" s="80"/>
      <c r="T14" s="80"/>
      <c r="U14" s="80"/>
      <c r="V14" s="82"/>
      <c r="W14" s="76" t="s">
        <v>43</v>
      </c>
      <c r="X14" s="85">
        <v>0</v>
      </c>
    </row>
    <row r="15" spans="1:27" s="46" customFormat="1" ht="78" customHeight="1" x14ac:dyDescent="0.35">
      <c r="A15" s="86"/>
      <c r="B15" s="49"/>
      <c r="C15" s="49"/>
      <c r="D15" s="49"/>
      <c r="E15" s="49"/>
      <c r="F15" s="50" t="s">
        <v>62</v>
      </c>
      <c r="G15" s="51"/>
      <c r="H15" s="51"/>
      <c r="I15" s="51"/>
      <c r="J15" s="52"/>
      <c r="K15" s="53" t="s">
        <v>102</v>
      </c>
      <c r="L15" s="54"/>
      <c r="M15" s="49"/>
      <c r="N15" s="54"/>
      <c r="O15" s="54"/>
      <c r="P15" s="55" t="s">
        <v>42</v>
      </c>
      <c r="Q15" s="56">
        <v>1</v>
      </c>
      <c r="R15" s="58">
        <v>0.05</v>
      </c>
      <c r="S15" s="58"/>
      <c r="T15" s="58"/>
      <c r="U15" s="58"/>
      <c r="V15" s="58"/>
      <c r="W15" s="59" t="s">
        <v>63</v>
      </c>
      <c r="X15" s="60">
        <f>X16+X18</f>
        <v>0</v>
      </c>
      <c r="AA15" s="71"/>
    </row>
    <row r="16" spans="1:27" s="84" customFormat="1" ht="67.5" customHeight="1" x14ac:dyDescent="0.35">
      <c r="A16" s="87"/>
      <c r="B16" s="87"/>
      <c r="C16" s="62">
        <v>2</v>
      </c>
      <c r="D16" s="62">
        <v>1</v>
      </c>
      <c r="E16" s="62"/>
      <c r="F16" s="61"/>
      <c r="G16" s="63" t="s">
        <v>64</v>
      </c>
      <c r="H16" s="64"/>
      <c r="I16" s="64"/>
      <c r="J16" s="65"/>
      <c r="K16" s="65" t="s">
        <v>102</v>
      </c>
      <c r="L16" s="66"/>
      <c r="M16" s="66"/>
      <c r="N16" s="66"/>
      <c r="O16" s="66"/>
      <c r="P16" s="66" t="s">
        <v>42</v>
      </c>
      <c r="Q16" s="67">
        <v>0.5</v>
      </c>
      <c r="R16" s="88">
        <v>0.5</v>
      </c>
      <c r="S16" s="69"/>
      <c r="T16" s="69"/>
      <c r="U16" s="69"/>
      <c r="V16" s="69"/>
      <c r="W16" s="66" t="s">
        <v>63</v>
      </c>
      <c r="X16" s="70">
        <f>SUM(X17:X17)</f>
        <v>0</v>
      </c>
    </row>
    <row r="17" spans="1:24" s="47" customFormat="1" ht="51.75" customHeight="1" x14ac:dyDescent="0.35">
      <c r="A17" s="72" t="str">
        <f>+ CONCATENATE("ID", "-", B17, "-",C17, ".", D17, ".", E17)</f>
        <v>ID-DDE-2.1.1</v>
      </c>
      <c r="B17" s="72" t="s">
        <v>39</v>
      </c>
      <c r="C17" s="73">
        <f>C16</f>
        <v>2</v>
      </c>
      <c r="D17" s="73">
        <v>1</v>
      </c>
      <c r="E17" s="73">
        <v>1</v>
      </c>
      <c r="F17" s="74"/>
      <c r="G17" s="75"/>
      <c r="H17" s="89" t="s">
        <v>65</v>
      </c>
      <c r="I17" s="77"/>
      <c r="J17" s="73" t="s">
        <v>39</v>
      </c>
      <c r="K17" s="76"/>
      <c r="L17" s="77" t="s">
        <v>67</v>
      </c>
      <c r="M17" s="90" t="s">
        <v>68</v>
      </c>
      <c r="N17" s="77" t="s">
        <v>51</v>
      </c>
      <c r="O17" s="77" t="s">
        <v>52</v>
      </c>
      <c r="P17" s="79"/>
      <c r="Q17" s="80"/>
      <c r="R17" s="81">
        <v>0.7</v>
      </c>
      <c r="S17" s="80"/>
      <c r="T17" s="80"/>
      <c r="U17" s="80"/>
      <c r="V17" s="82"/>
      <c r="W17" s="76" t="s">
        <v>63</v>
      </c>
      <c r="X17" s="91" t="s">
        <v>69</v>
      </c>
    </row>
    <row r="18" spans="1:24" s="47" customFormat="1" ht="42" x14ac:dyDescent="0.35">
      <c r="A18" s="87"/>
      <c r="B18" s="87"/>
      <c r="C18" s="62">
        <v>2</v>
      </c>
      <c r="D18" s="62">
        <v>2</v>
      </c>
      <c r="E18" s="62"/>
      <c r="F18" s="61"/>
      <c r="G18" s="63" t="s">
        <v>70</v>
      </c>
      <c r="H18" s="64"/>
      <c r="I18" s="64"/>
      <c r="J18" s="65"/>
      <c r="K18" s="65" t="s">
        <v>102</v>
      </c>
      <c r="L18" s="66"/>
      <c r="M18" s="66"/>
      <c r="N18" s="66"/>
      <c r="O18" s="66"/>
      <c r="P18" s="66" t="s">
        <v>42</v>
      </c>
      <c r="Q18" s="67">
        <v>0.5</v>
      </c>
      <c r="R18" s="88">
        <v>0.5</v>
      </c>
      <c r="S18" s="69"/>
      <c r="T18" s="69"/>
      <c r="U18" s="69"/>
      <c r="V18" s="69"/>
      <c r="W18" s="66" t="s">
        <v>63</v>
      </c>
      <c r="X18" s="70">
        <f>SUM(X19:X20)</f>
        <v>0</v>
      </c>
    </row>
    <row r="19" spans="1:24" s="47" customFormat="1" ht="42" x14ac:dyDescent="0.35">
      <c r="A19" s="72" t="str">
        <f>+ CONCATENATE("ID", "-", B19, "-",C19, ".", D19, ".", E19)</f>
        <v>ID-DDE-2.2.1</v>
      </c>
      <c r="B19" s="72" t="s">
        <v>39</v>
      </c>
      <c r="C19" s="73">
        <f>C18</f>
        <v>2</v>
      </c>
      <c r="D19" s="73">
        <v>2</v>
      </c>
      <c r="E19" s="73">
        <v>1</v>
      </c>
      <c r="F19" s="74"/>
      <c r="G19" s="75"/>
      <c r="H19" s="89" t="s">
        <v>71</v>
      </c>
      <c r="I19" s="77" t="s">
        <v>72</v>
      </c>
      <c r="J19" s="73" t="s">
        <v>39</v>
      </c>
      <c r="K19" s="76"/>
      <c r="L19" s="77" t="s">
        <v>67</v>
      </c>
      <c r="M19" s="90" t="s">
        <v>68</v>
      </c>
      <c r="N19" s="77" t="s">
        <v>51</v>
      </c>
      <c r="O19" s="77" t="s">
        <v>52</v>
      </c>
      <c r="P19" s="79"/>
      <c r="Q19" s="80"/>
      <c r="R19" s="81">
        <v>0.5</v>
      </c>
      <c r="S19" s="80"/>
      <c r="T19" s="80"/>
      <c r="U19" s="80"/>
      <c r="V19" s="82"/>
      <c r="W19" s="76" t="s">
        <v>63</v>
      </c>
      <c r="X19" s="91" t="s">
        <v>69</v>
      </c>
    </row>
    <row r="20" spans="1:24" s="47" customFormat="1" ht="42" x14ac:dyDescent="0.35">
      <c r="A20" s="72" t="str">
        <f>+ CONCATENATE("ID", "-", B20, "-",C20, ".", D20, ".", E20)</f>
        <v>ID-DDE-2.2.2</v>
      </c>
      <c r="B20" s="72" t="s">
        <v>39</v>
      </c>
      <c r="C20" s="73">
        <f>C18</f>
        <v>2</v>
      </c>
      <c r="D20" s="73">
        <v>2</v>
      </c>
      <c r="E20" s="73">
        <v>2</v>
      </c>
      <c r="F20" s="74"/>
      <c r="G20" s="75"/>
      <c r="H20" s="92" t="s">
        <v>73</v>
      </c>
      <c r="I20" s="77" t="s">
        <v>74</v>
      </c>
      <c r="J20" s="73" t="s">
        <v>39</v>
      </c>
      <c r="K20" s="76"/>
      <c r="L20" s="77" t="s">
        <v>67</v>
      </c>
      <c r="M20" s="90" t="s">
        <v>50</v>
      </c>
      <c r="N20" s="77" t="s">
        <v>51</v>
      </c>
      <c r="O20" s="77" t="s">
        <v>52</v>
      </c>
      <c r="P20" s="79"/>
      <c r="Q20" s="80"/>
      <c r="R20" s="81">
        <v>0.5</v>
      </c>
      <c r="S20" s="80"/>
      <c r="T20" s="80"/>
      <c r="U20" s="80"/>
      <c r="V20" s="82"/>
      <c r="W20" s="76" t="s">
        <v>63</v>
      </c>
      <c r="X20" s="91" t="s">
        <v>69</v>
      </c>
    </row>
    <row r="21" spans="1:24" s="47" customFormat="1" ht="21" x14ac:dyDescent="0.35">
      <c r="I21" s="93"/>
      <c r="K21" s="94"/>
      <c r="L21" s="95"/>
      <c r="N21" s="95"/>
      <c r="O21" s="95"/>
      <c r="P21" s="93"/>
      <c r="R21" s="96"/>
      <c r="W21" s="94"/>
    </row>
    <row r="22" spans="1:24" s="47" customFormat="1" ht="21" x14ac:dyDescent="0.35">
      <c r="I22" s="93"/>
      <c r="K22" s="94"/>
      <c r="L22" s="95"/>
      <c r="N22" s="95"/>
      <c r="O22" s="95"/>
      <c r="P22" s="93"/>
      <c r="R22" s="96"/>
      <c r="W22" s="94"/>
    </row>
    <row r="23" spans="1:24" s="47" customFormat="1" ht="21" x14ac:dyDescent="0.35">
      <c r="I23" s="93"/>
      <c r="K23" s="94"/>
      <c r="L23" s="95"/>
      <c r="N23" s="95"/>
      <c r="O23" s="95"/>
      <c r="P23" s="93"/>
      <c r="R23" s="96"/>
      <c r="W23" s="94"/>
    </row>
    <row r="24" spans="1:24" s="47" customFormat="1" ht="27" thickBot="1" x14ac:dyDescent="0.45">
      <c r="A24" s="97" t="s">
        <v>75</v>
      </c>
      <c r="B24" s="97"/>
      <c r="C24" s="151"/>
      <c r="F24" s="98"/>
      <c r="G24" s="98"/>
      <c r="H24" s="98"/>
      <c r="I24" s="99"/>
      <c r="L24" s="97" t="s">
        <v>76</v>
      </c>
      <c r="M24" s="97"/>
      <c r="Q24" s="99"/>
      <c r="R24" s="99"/>
      <c r="S24" s="99"/>
      <c r="T24" s="99"/>
      <c r="U24" s="99"/>
      <c r="V24" s="100"/>
      <c r="W24" s="99"/>
      <c r="X24" s="99"/>
    </row>
    <row r="25" spans="1:24" s="47" customFormat="1" ht="30" customHeight="1" x14ac:dyDescent="0.35">
      <c r="F25" s="101" t="s">
        <v>106</v>
      </c>
      <c r="G25" s="101"/>
      <c r="H25" s="101"/>
      <c r="I25" s="101"/>
      <c r="J25" s="102"/>
      <c r="K25" s="102"/>
      <c r="L25" s="102"/>
      <c r="O25" s="103" t="s">
        <v>78</v>
      </c>
      <c r="P25" s="103"/>
      <c r="Q25" s="103"/>
      <c r="R25" s="103"/>
      <c r="S25" s="103"/>
      <c r="T25" s="103"/>
      <c r="U25" s="103"/>
      <c r="V25" s="103"/>
      <c r="W25" s="103"/>
      <c r="X25" s="103"/>
    </row>
    <row r="26" spans="1:24" ht="50.25" customHeight="1" x14ac:dyDescent="0.25">
      <c r="F26" s="105" t="s">
        <v>107</v>
      </c>
      <c r="G26" s="105"/>
      <c r="H26" s="105"/>
      <c r="I26" s="105"/>
      <c r="J26" s="106"/>
      <c r="K26" s="106"/>
      <c r="L26" s="106"/>
      <c r="O26" s="108" t="s">
        <v>80</v>
      </c>
      <c r="P26" s="108"/>
      <c r="Q26" s="108"/>
      <c r="R26" s="108"/>
      <c r="S26" s="108"/>
      <c r="T26" s="108"/>
      <c r="U26" s="108"/>
      <c r="V26" s="108"/>
      <c r="W26" s="108"/>
      <c r="X26" s="108"/>
    </row>
    <row r="27" spans="1:24" ht="63" customHeight="1" x14ac:dyDescent="0.25"/>
    <row r="28" spans="1:24" ht="21" x14ac:dyDescent="0.25">
      <c r="I28" s="12"/>
      <c r="J28" s="111"/>
      <c r="K28" s="112"/>
      <c r="N28" s="112"/>
      <c r="O28" s="113"/>
    </row>
  </sheetData>
  <sheetProtection selectLockedCells="1"/>
  <autoFilter ref="A8:O8" xr:uid="{00000000-0009-0000-0000-000000000000}"/>
  <dataConsolidate/>
  <mergeCells count="34">
    <mergeCell ref="L24:M24"/>
    <mergeCell ref="F25:I25"/>
    <mergeCell ref="O25:X25"/>
    <mergeCell ref="F26:I26"/>
    <mergeCell ref="O26:X26"/>
    <mergeCell ref="F9:J9"/>
    <mergeCell ref="G10:I10"/>
    <mergeCell ref="F15:J15"/>
    <mergeCell ref="G16:I16"/>
    <mergeCell ref="G18:I18"/>
    <mergeCell ref="A24:B24"/>
    <mergeCell ref="F24:H24"/>
    <mergeCell ref="P6:V6"/>
    <mergeCell ref="W6:X6"/>
    <mergeCell ref="A7:E7"/>
    <mergeCell ref="F7:M7"/>
    <mergeCell ref="N7:O7"/>
    <mergeCell ref="P7:P8"/>
    <mergeCell ref="Q7:Q8"/>
    <mergeCell ref="R7:R8"/>
    <mergeCell ref="W7:W8"/>
    <mergeCell ref="X7:X8"/>
    <mergeCell ref="A5:E5"/>
    <mergeCell ref="I5:O5"/>
    <mergeCell ref="A6:B6"/>
    <mergeCell ref="C6:E6"/>
    <mergeCell ref="F6:I6"/>
    <mergeCell ref="J6:O6"/>
    <mergeCell ref="A1:H3"/>
    <mergeCell ref="I1:K3"/>
    <mergeCell ref="Q1:R1"/>
    <mergeCell ref="V1:X3"/>
    <mergeCell ref="Q2:R2"/>
    <mergeCell ref="Q3:R3"/>
  </mergeCells>
  <dataValidations count="1">
    <dataValidation allowBlank="1" showInputMessage="1" showErrorMessage="1" sqref="B16:B20 B10:B14" xr:uid="{4E3D3D52-4317-4668-A4C0-9173915FA52B}"/>
  </dataValidations>
  <printOptions horizontalCentered="1" verticalCentered="1"/>
  <pageMargins left="0.25" right="0.25" top="0.75" bottom="0.75" header="0.3" footer="0.3"/>
  <pageSetup paperSize="5" scale="45" orientation="landscape" r:id="rId1"/>
  <rowBreaks count="1" manualBreakCount="1">
    <brk id="14" max="2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50FC5-64A8-48D5-8DF7-C5048CF37FBF}">
  <sheetPr codeName="Sheet6">
    <tabColor theme="3" tint="0.39997558519241921"/>
  </sheetPr>
  <dimension ref="A1:AA51"/>
  <sheetViews>
    <sheetView showGridLines="0" view="pageBreakPreview" zoomScale="55" zoomScaleNormal="60" zoomScaleSheetLayoutView="55" workbookViewId="0">
      <selection activeCell="A7" sqref="A7:E7"/>
    </sheetView>
  </sheetViews>
  <sheetFormatPr defaultColWidth="11.42578125" defaultRowHeight="13.5" x14ac:dyDescent="0.25"/>
  <cols>
    <col min="1" max="1" width="20" style="15" customWidth="1"/>
    <col min="2" max="2" width="6.7109375" style="12" customWidth="1"/>
    <col min="3" max="4" width="6.7109375" style="104" customWidth="1"/>
    <col min="5" max="5" width="8.42578125" style="104" customWidth="1"/>
    <col min="6" max="7" width="5.7109375" style="15" customWidth="1"/>
    <col min="8" max="8" width="77.28515625" style="15" customWidth="1"/>
    <col min="9" max="9" width="68.85546875" style="107" customWidth="1"/>
    <col min="10" max="10" width="22.85546875" style="12" customWidth="1"/>
    <col min="11" max="11" width="95.7109375" style="12" customWidth="1"/>
    <col min="12" max="12" width="31.140625" style="107" customWidth="1"/>
    <col min="13" max="13" width="18" style="12" hidden="1" customWidth="1"/>
    <col min="14" max="14" width="20.42578125" style="107" hidden="1" customWidth="1"/>
    <col min="15" max="15" width="20.7109375" style="107" hidden="1" customWidth="1"/>
    <col min="16" max="16" width="47.42578125" style="10" hidden="1" customWidth="1"/>
    <col min="17" max="17" width="20.7109375" style="104" customWidth="1"/>
    <col min="18" max="18" width="20.7109375" style="109" customWidth="1"/>
    <col min="19" max="19" width="30.85546875" style="12" hidden="1" customWidth="1"/>
    <col min="20" max="20" width="26.7109375" style="12" hidden="1" customWidth="1"/>
    <col min="21" max="21" width="26" style="12" hidden="1" customWidth="1"/>
    <col min="22" max="22" width="22" style="12" hidden="1" customWidth="1"/>
    <col min="23" max="23" width="33.42578125" style="104" hidden="1" customWidth="1"/>
    <col min="24" max="24" width="44.5703125" style="110" customWidth="1"/>
    <col min="25" max="25" width="33" style="15" customWidth="1"/>
    <col min="26" max="26" width="11.42578125" style="15"/>
    <col min="27" max="27" width="18.42578125" style="15" bestFit="1" customWidth="1"/>
    <col min="28" max="16384" width="11.42578125" style="15"/>
  </cols>
  <sheetData>
    <row r="1" spans="1:27" ht="43.5" customHeight="1" x14ac:dyDescent="0.25">
      <c r="A1" s="1"/>
      <c r="B1" s="2"/>
      <c r="C1" s="2"/>
      <c r="D1" s="2"/>
      <c r="E1" s="2"/>
      <c r="F1" s="2"/>
      <c r="G1" s="2"/>
      <c r="H1" s="3"/>
      <c r="I1" s="4" t="s">
        <v>0</v>
      </c>
      <c r="J1" s="5"/>
      <c r="K1" s="6"/>
      <c r="L1" s="7" t="s">
        <v>1</v>
      </c>
      <c r="M1" s="8"/>
      <c r="N1" s="8"/>
      <c r="O1" s="9"/>
      <c r="P1" s="7" t="s">
        <v>1</v>
      </c>
      <c r="Q1" s="11" t="s">
        <v>2</v>
      </c>
      <c r="R1" s="11"/>
      <c r="V1" s="158"/>
      <c r="W1" s="159"/>
      <c r="X1" s="160"/>
      <c r="Y1" s="13"/>
      <c r="Z1" s="14"/>
    </row>
    <row r="2" spans="1:27" ht="45.75" customHeight="1" x14ac:dyDescent="0.25">
      <c r="A2" s="16"/>
      <c r="B2" s="17"/>
      <c r="C2" s="17"/>
      <c r="D2" s="17"/>
      <c r="E2" s="17"/>
      <c r="F2" s="17"/>
      <c r="G2" s="17"/>
      <c r="H2" s="18"/>
      <c r="I2" s="19"/>
      <c r="J2" s="20"/>
      <c r="K2" s="21"/>
      <c r="L2" s="7" t="s">
        <v>3</v>
      </c>
      <c r="M2" s="22"/>
      <c r="N2" s="22"/>
      <c r="O2" s="23"/>
      <c r="P2" s="7" t="s">
        <v>3</v>
      </c>
      <c r="Q2" s="11" t="s">
        <v>99</v>
      </c>
      <c r="R2" s="11"/>
      <c r="V2" s="158"/>
      <c r="W2" s="159"/>
      <c r="X2" s="160"/>
      <c r="Y2" s="24"/>
      <c r="Z2" s="14"/>
    </row>
    <row r="3" spans="1:27" ht="30" customHeight="1" x14ac:dyDescent="0.25">
      <c r="A3" s="25"/>
      <c r="B3" s="26"/>
      <c r="C3" s="26"/>
      <c r="D3" s="26"/>
      <c r="E3" s="26"/>
      <c r="F3" s="26"/>
      <c r="G3" s="26"/>
      <c r="H3" s="27"/>
      <c r="I3" s="28"/>
      <c r="J3" s="29"/>
      <c r="K3" s="30"/>
      <c r="L3" s="7" t="s">
        <v>5</v>
      </c>
      <c r="M3" s="31"/>
      <c r="N3" s="31"/>
      <c r="O3" s="32"/>
      <c r="P3" s="7" t="s">
        <v>5</v>
      </c>
      <c r="Q3" s="11" t="s">
        <v>6</v>
      </c>
      <c r="R3" s="11"/>
      <c r="V3" s="158"/>
      <c r="W3" s="159"/>
      <c r="X3" s="160"/>
      <c r="Y3" s="24"/>
      <c r="Z3" s="14"/>
    </row>
    <row r="5" spans="1:27" s="45" customFormat="1" ht="46.5" customHeight="1" x14ac:dyDescent="0.35">
      <c r="A5" s="33" t="s">
        <v>7</v>
      </c>
      <c r="B5" s="34"/>
      <c r="C5" s="34"/>
      <c r="D5" s="34"/>
      <c r="E5" s="35"/>
      <c r="F5" s="161"/>
      <c r="G5" s="162"/>
      <c r="H5" s="162"/>
      <c r="I5" s="163"/>
      <c r="J5" s="163"/>
      <c r="K5" s="163"/>
      <c r="L5" s="163"/>
      <c r="M5" s="163"/>
      <c r="N5" s="163"/>
      <c r="O5" s="164"/>
      <c r="P5" s="165"/>
      <c r="Q5" s="166"/>
      <c r="R5" s="167"/>
      <c r="S5" s="167"/>
      <c r="T5" s="167"/>
      <c r="U5" s="167"/>
      <c r="V5" s="167"/>
      <c r="W5" s="168"/>
      <c r="X5" s="169"/>
    </row>
    <row r="6" spans="1:27" s="45" customFormat="1" ht="78" customHeight="1" x14ac:dyDescent="0.2">
      <c r="A6" s="246" t="s">
        <v>8</v>
      </c>
      <c r="B6" s="247"/>
      <c r="C6" s="248"/>
      <c r="D6" s="249"/>
      <c r="E6" s="250"/>
      <c r="F6" s="251" t="s">
        <v>9</v>
      </c>
      <c r="G6" s="252"/>
      <c r="H6" s="252"/>
      <c r="I6" s="253"/>
      <c r="J6" s="254" t="s">
        <v>108</v>
      </c>
      <c r="K6" s="255"/>
      <c r="L6" s="255"/>
      <c r="M6" s="255"/>
      <c r="N6" s="255"/>
      <c r="O6" s="256"/>
      <c r="P6" s="241" t="s">
        <v>11</v>
      </c>
      <c r="Q6" s="242"/>
      <c r="R6" s="242"/>
      <c r="S6" s="242"/>
      <c r="T6" s="242"/>
      <c r="U6" s="242"/>
      <c r="V6" s="243"/>
      <c r="W6" s="244" t="s">
        <v>12</v>
      </c>
      <c r="X6" s="243"/>
    </row>
    <row r="7" spans="1:27" s="46" customFormat="1" ht="25.5" customHeight="1" x14ac:dyDescent="0.35">
      <c r="A7" s="472">
        <v>46008</v>
      </c>
      <c r="B7" s="473"/>
      <c r="C7" s="473"/>
      <c r="D7" s="473"/>
      <c r="E7" s="473"/>
      <c r="F7" s="118" t="s">
        <v>13</v>
      </c>
      <c r="G7" s="119"/>
      <c r="H7" s="119"/>
      <c r="I7" s="119"/>
      <c r="J7" s="119"/>
      <c r="K7" s="119"/>
      <c r="L7" s="119"/>
      <c r="M7" s="120"/>
      <c r="N7" s="121" t="s">
        <v>14</v>
      </c>
      <c r="O7" s="122"/>
      <c r="P7" s="123" t="s">
        <v>15</v>
      </c>
      <c r="Q7" s="124" t="s">
        <v>16</v>
      </c>
      <c r="R7" s="124" t="s">
        <v>17</v>
      </c>
      <c r="S7" s="245" t="s">
        <v>18</v>
      </c>
      <c r="T7" s="245" t="s">
        <v>19</v>
      </c>
      <c r="U7" s="245" t="s">
        <v>20</v>
      </c>
      <c r="V7" s="245" t="s">
        <v>21</v>
      </c>
      <c r="W7" s="126" t="s">
        <v>22</v>
      </c>
      <c r="X7" s="127" t="s">
        <v>23</v>
      </c>
    </row>
    <row r="8" spans="1:27" s="47" customFormat="1" ht="175.5" customHeight="1" x14ac:dyDescent="0.35">
      <c r="A8" s="128" t="s">
        <v>24</v>
      </c>
      <c r="B8" s="128" t="s">
        <v>25</v>
      </c>
      <c r="C8" s="128" t="s">
        <v>26</v>
      </c>
      <c r="D8" s="128" t="s">
        <v>27</v>
      </c>
      <c r="E8" s="128" t="s">
        <v>28</v>
      </c>
      <c r="F8" s="128" t="s">
        <v>29</v>
      </c>
      <c r="G8" s="128" t="s">
        <v>30</v>
      </c>
      <c r="H8" s="128" t="s">
        <v>31</v>
      </c>
      <c r="I8" s="129" t="s">
        <v>32</v>
      </c>
      <c r="J8" s="129" t="s">
        <v>33</v>
      </c>
      <c r="K8" s="130" t="s">
        <v>34</v>
      </c>
      <c r="L8" s="129" t="s">
        <v>35</v>
      </c>
      <c r="M8" s="130" t="s">
        <v>36</v>
      </c>
      <c r="N8" s="131" t="s">
        <v>37</v>
      </c>
      <c r="O8" s="132" t="s">
        <v>38</v>
      </c>
      <c r="P8" s="126"/>
      <c r="Q8" s="133"/>
      <c r="R8" s="133"/>
      <c r="S8" s="134" t="s">
        <v>16</v>
      </c>
      <c r="T8" s="134" t="s">
        <v>16</v>
      </c>
      <c r="U8" s="134" t="s">
        <v>16</v>
      </c>
      <c r="V8" s="134" t="s">
        <v>16</v>
      </c>
      <c r="W8" s="135"/>
      <c r="X8" s="136"/>
    </row>
    <row r="9" spans="1:27" s="46" customFormat="1" ht="73.5" customHeight="1" x14ac:dyDescent="0.35">
      <c r="A9" s="170" t="s">
        <v>67</v>
      </c>
      <c r="B9" s="170">
        <v>1</v>
      </c>
      <c r="C9" s="171"/>
      <c r="D9" s="171"/>
      <c r="E9" s="171"/>
      <c r="F9" s="172" t="s">
        <v>109</v>
      </c>
      <c r="G9" s="173"/>
      <c r="H9" s="173"/>
      <c r="I9" s="173"/>
      <c r="J9" s="174"/>
      <c r="K9" s="175" t="s">
        <v>110</v>
      </c>
      <c r="L9" s="176"/>
      <c r="M9" s="171"/>
      <c r="N9" s="176"/>
      <c r="O9" s="176"/>
      <c r="P9" s="177" t="s">
        <v>42</v>
      </c>
      <c r="Q9" s="178">
        <v>1</v>
      </c>
      <c r="R9" s="179">
        <v>0.35</v>
      </c>
      <c r="S9" s="180">
        <v>0.25</v>
      </c>
      <c r="T9" s="180">
        <v>0.25</v>
      </c>
      <c r="U9" s="180">
        <v>0.25</v>
      </c>
      <c r="V9" s="180">
        <v>0.25</v>
      </c>
      <c r="W9" s="181" t="s">
        <v>43</v>
      </c>
      <c r="X9" s="182">
        <f>X10+X15+X21</f>
        <v>0</v>
      </c>
    </row>
    <row r="10" spans="1:27" s="46" customFormat="1" ht="64.5" customHeight="1" x14ac:dyDescent="0.35">
      <c r="A10" s="183" t="s">
        <v>67</v>
      </c>
      <c r="B10" s="183">
        <v>1</v>
      </c>
      <c r="C10" s="183">
        <v>1</v>
      </c>
      <c r="D10" s="184">
        <v>1</v>
      </c>
      <c r="E10" s="184"/>
      <c r="F10" s="183"/>
      <c r="G10" s="185" t="s">
        <v>111</v>
      </c>
      <c r="H10" s="186"/>
      <c r="I10" s="186"/>
      <c r="J10" s="187"/>
      <c r="K10" s="188" t="s">
        <v>110</v>
      </c>
      <c r="L10" s="188"/>
      <c r="M10" s="188"/>
      <c r="N10" s="188"/>
      <c r="O10" s="188"/>
      <c r="P10" s="188" t="s">
        <v>42</v>
      </c>
      <c r="Q10" s="189">
        <v>1</v>
      </c>
      <c r="R10" s="190">
        <v>0.3</v>
      </c>
      <c r="S10" s="191"/>
      <c r="T10" s="191"/>
      <c r="U10" s="191"/>
      <c r="V10" s="191"/>
      <c r="W10" s="188" t="s">
        <v>43</v>
      </c>
      <c r="X10" s="192">
        <f>SUM(X11:X14)</f>
        <v>0</v>
      </c>
      <c r="AA10" s="71"/>
    </row>
    <row r="11" spans="1:27" s="84" customFormat="1" ht="67.5" customHeight="1" x14ac:dyDescent="0.35">
      <c r="A11" s="193" t="str">
        <f>+ CONCATENATE("ID", "-", B11, "-",C11, ".", D11, ".", E11)</f>
        <v>ID-DPD-1.1.1</v>
      </c>
      <c r="B11" s="193" t="s">
        <v>67</v>
      </c>
      <c r="C11" s="194">
        <v>1</v>
      </c>
      <c r="D11" s="194">
        <v>1</v>
      </c>
      <c r="E11" s="194">
        <v>1</v>
      </c>
      <c r="F11" s="195"/>
      <c r="G11" s="196"/>
      <c r="H11" s="197" t="s">
        <v>112</v>
      </c>
      <c r="I11" s="198" t="s">
        <v>113</v>
      </c>
      <c r="J11" s="199" t="s">
        <v>39</v>
      </c>
      <c r="K11" s="198" t="s">
        <v>114</v>
      </c>
      <c r="L11" s="198" t="s">
        <v>59</v>
      </c>
      <c r="M11" s="198" t="s">
        <v>50</v>
      </c>
      <c r="N11" s="200" t="s">
        <v>115</v>
      </c>
      <c r="O11" s="200" t="s">
        <v>52</v>
      </c>
      <c r="P11" s="201"/>
      <c r="Q11" s="202"/>
      <c r="R11" s="203">
        <v>0.2</v>
      </c>
      <c r="S11" s="202"/>
      <c r="T11" s="202"/>
      <c r="U11" s="202"/>
      <c r="V11" s="204"/>
      <c r="W11" s="205" t="s">
        <v>43</v>
      </c>
      <c r="X11" s="206">
        <v>0</v>
      </c>
    </row>
    <row r="12" spans="1:27" s="84" customFormat="1" ht="99.75" customHeight="1" x14ac:dyDescent="0.35">
      <c r="A12" s="193" t="str">
        <f>+ CONCATENATE("ID", "-", B12, "-",C12, ".", D12, ".", E12)</f>
        <v>ID-DPD-1.1.2</v>
      </c>
      <c r="B12" s="193" t="s">
        <v>67</v>
      </c>
      <c r="C12" s="194">
        <v>1</v>
      </c>
      <c r="D12" s="194">
        <v>1</v>
      </c>
      <c r="E12" s="194">
        <v>2</v>
      </c>
      <c r="F12" s="195"/>
      <c r="G12" s="196"/>
      <c r="H12" s="207" t="s">
        <v>116</v>
      </c>
      <c r="I12" s="198" t="s">
        <v>117</v>
      </c>
      <c r="J12" s="199" t="s">
        <v>67</v>
      </c>
      <c r="K12" s="198" t="s">
        <v>118</v>
      </c>
      <c r="L12" s="198" t="s">
        <v>59</v>
      </c>
      <c r="M12" s="198" t="s">
        <v>50</v>
      </c>
      <c r="N12" s="200" t="s">
        <v>51</v>
      </c>
      <c r="O12" s="200" t="s">
        <v>52</v>
      </c>
      <c r="P12" s="201"/>
      <c r="Q12" s="202"/>
      <c r="R12" s="208">
        <v>0.35</v>
      </c>
      <c r="S12" s="202"/>
      <c r="T12" s="202"/>
      <c r="U12" s="202"/>
      <c r="V12" s="204"/>
      <c r="W12" s="205" t="s">
        <v>43</v>
      </c>
      <c r="X12" s="209">
        <v>0</v>
      </c>
    </row>
    <row r="13" spans="1:27" s="84" customFormat="1" ht="62.25" customHeight="1" x14ac:dyDescent="0.35">
      <c r="A13" s="193" t="str">
        <f>+ CONCATENATE("ID", "-", B13, "-",C13, ".", D13, ".", E13)</f>
        <v>ID-DPD-1.1.3</v>
      </c>
      <c r="B13" s="193" t="s">
        <v>67</v>
      </c>
      <c r="C13" s="194">
        <v>1</v>
      </c>
      <c r="D13" s="194">
        <v>1</v>
      </c>
      <c r="E13" s="194">
        <v>3</v>
      </c>
      <c r="F13" s="195"/>
      <c r="G13" s="196"/>
      <c r="H13" s="197" t="s">
        <v>119</v>
      </c>
      <c r="I13" s="198" t="s">
        <v>120</v>
      </c>
      <c r="J13" s="199" t="s">
        <v>39</v>
      </c>
      <c r="K13" s="198" t="s">
        <v>114</v>
      </c>
      <c r="L13" s="198" t="s">
        <v>59</v>
      </c>
      <c r="M13" s="198" t="s">
        <v>50</v>
      </c>
      <c r="N13" s="200" t="s">
        <v>121</v>
      </c>
      <c r="O13" s="200" t="s">
        <v>52</v>
      </c>
      <c r="P13" s="201"/>
      <c r="Q13" s="202"/>
      <c r="R13" s="203">
        <v>0.2</v>
      </c>
      <c r="S13" s="202"/>
      <c r="T13" s="202"/>
      <c r="U13" s="202"/>
      <c r="V13" s="204"/>
      <c r="W13" s="205" t="s">
        <v>43</v>
      </c>
      <c r="X13" s="206">
        <v>0</v>
      </c>
    </row>
    <row r="14" spans="1:27" s="84" customFormat="1" ht="87.75" customHeight="1" x14ac:dyDescent="0.35">
      <c r="A14" s="193" t="str">
        <f>+ CONCATENATE("ID", "-", B14, "-",C14, ".", D14, ".", E14)</f>
        <v>ID-DPD-1.1.4</v>
      </c>
      <c r="B14" s="193" t="s">
        <v>67</v>
      </c>
      <c r="C14" s="194">
        <v>1</v>
      </c>
      <c r="D14" s="194">
        <v>1</v>
      </c>
      <c r="E14" s="194">
        <v>4</v>
      </c>
      <c r="F14" s="195"/>
      <c r="G14" s="196"/>
      <c r="H14" s="207" t="s">
        <v>122</v>
      </c>
      <c r="I14" s="210" t="s">
        <v>123</v>
      </c>
      <c r="J14" s="194" t="s">
        <v>67</v>
      </c>
      <c r="K14" s="205" t="s">
        <v>124</v>
      </c>
      <c r="L14" s="205" t="s">
        <v>59</v>
      </c>
      <c r="M14" s="198" t="s">
        <v>50</v>
      </c>
      <c r="N14" s="200" t="s">
        <v>51</v>
      </c>
      <c r="O14" s="200" t="s">
        <v>52</v>
      </c>
      <c r="P14" s="201"/>
      <c r="Q14" s="202"/>
      <c r="R14" s="208">
        <v>0.25</v>
      </c>
      <c r="S14" s="202"/>
      <c r="T14" s="202"/>
      <c r="U14" s="202"/>
      <c r="V14" s="204"/>
      <c r="W14" s="205" t="s">
        <v>43</v>
      </c>
      <c r="X14" s="206">
        <v>0</v>
      </c>
    </row>
    <row r="15" spans="1:27" s="46" customFormat="1" ht="64.5" customHeight="1" x14ac:dyDescent="0.35">
      <c r="A15" s="211"/>
      <c r="B15" s="211"/>
      <c r="C15" s="184">
        <v>1</v>
      </c>
      <c r="D15" s="184">
        <v>2</v>
      </c>
      <c r="E15" s="184"/>
      <c r="F15" s="183"/>
      <c r="G15" s="185" t="s">
        <v>125</v>
      </c>
      <c r="H15" s="186"/>
      <c r="I15" s="186"/>
      <c r="J15" s="187"/>
      <c r="K15" s="188" t="s">
        <v>110</v>
      </c>
      <c r="L15" s="188"/>
      <c r="M15" s="188"/>
      <c r="N15" s="188"/>
      <c r="O15" s="188"/>
      <c r="P15" s="188" t="s">
        <v>42</v>
      </c>
      <c r="Q15" s="189">
        <v>1</v>
      </c>
      <c r="R15" s="190">
        <v>0.35</v>
      </c>
      <c r="S15" s="191"/>
      <c r="T15" s="191"/>
      <c r="U15" s="191"/>
      <c r="V15" s="191"/>
      <c r="W15" s="188" t="s">
        <v>43</v>
      </c>
      <c r="X15" s="192">
        <f>SUM(X16:X20)</f>
        <v>0</v>
      </c>
      <c r="AA15" s="71"/>
    </row>
    <row r="16" spans="1:27" s="84" customFormat="1" ht="131.25" customHeight="1" x14ac:dyDescent="0.35">
      <c r="A16" s="193" t="str">
        <f>+ CONCATENATE("ID", "-", B16, "-",C16, ".", D16, ".", E16)</f>
        <v>ID-DPD-1.2.1</v>
      </c>
      <c r="B16" s="193" t="s">
        <v>67</v>
      </c>
      <c r="C16" s="194">
        <v>1</v>
      </c>
      <c r="D16" s="194">
        <v>2</v>
      </c>
      <c r="E16" s="194">
        <v>1</v>
      </c>
      <c r="F16" s="195"/>
      <c r="G16" s="196"/>
      <c r="H16" s="197" t="s">
        <v>126</v>
      </c>
      <c r="I16" s="198" t="s">
        <v>127</v>
      </c>
      <c r="J16" s="199" t="s">
        <v>128</v>
      </c>
      <c r="K16" s="198" t="s">
        <v>129</v>
      </c>
      <c r="L16" s="198" t="s">
        <v>130</v>
      </c>
      <c r="M16" s="198" t="s">
        <v>50</v>
      </c>
      <c r="N16" s="200" t="s">
        <v>115</v>
      </c>
      <c r="O16" s="200" t="s">
        <v>52</v>
      </c>
      <c r="P16" s="201"/>
      <c r="Q16" s="202"/>
      <c r="R16" s="203">
        <v>0.2</v>
      </c>
      <c r="S16" s="202"/>
      <c r="T16" s="202"/>
      <c r="U16" s="202"/>
      <c r="V16" s="204"/>
      <c r="W16" s="205" t="s">
        <v>43</v>
      </c>
      <c r="X16" s="209">
        <v>0</v>
      </c>
    </row>
    <row r="17" spans="1:27" s="223" customFormat="1" ht="81.75" customHeight="1" x14ac:dyDescent="0.35">
      <c r="A17" s="212" t="str">
        <f>+ CONCATENATE("ID", "-", B17, "-",C17, ".", D17, ".", E17)</f>
        <v>ID-DPD-1.2.2</v>
      </c>
      <c r="B17" s="212" t="s">
        <v>67</v>
      </c>
      <c r="C17" s="213">
        <v>1</v>
      </c>
      <c r="D17" s="213">
        <v>2</v>
      </c>
      <c r="E17" s="213">
        <v>2</v>
      </c>
      <c r="F17" s="214"/>
      <c r="G17" s="215"/>
      <c r="H17" s="216" t="s">
        <v>131</v>
      </c>
      <c r="I17" s="217" t="s">
        <v>117</v>
      </c>
      <c r="J17" s="213" t="s">
        <v>67</v>
      </c>
      <c r="K17" s="217" t="s">
        <v>132</v>
      </c>
      <c r="L17" s="217" t="s">
        <v>59</v>
      </c>
      <c r="M17" s="218" t="s">
        <v>50</v>
      </c>
      <c r="N17" s="219" t="s">
        <v>52</v>
      </c>
      <c r="O17" s="219" t="s">
        <v>52</v>
      </c>
      <c r="P17" s="220"/>
      <c r="Q17" s="213"/>
      <c r="R17" s="221">
        <v>0.2</v>
      </c>
      <c r="S17" s="213"/>
      <c r="T17" s="213"/>
      <c r="U17" s="213"/>
      <c r="V17" s="215"/>
      <c r="W17" s="217" t="s">
        <v>43</v>
      </c>
      <c r="X17" s="222">
        <v>0</v>
      </c>
    </row>
    <row r="18" spans="1:27" s="84" customFormat="1" ht="184.5" customHeight="1" x14ac:dyDescent="0.35">
      <c r="A18" s="193" t="str">
        <f>+ CONCATENATE("ID", "-", B18, "-",C18, ".", D18, ".", E18)</f>
        <v>ID-DPD-1.2.3</v>
      </c>
      <c r="B18" s="193" t="s">
        <v>67</v>
      </c>
      <c r="C18" s="194">
        <v>1</v>
      </c>
      <c r="D18" s="194">
        <v>2</v>
      </c>
      <c r="E18" s="194">
        <v>3</v>
      </c>
      <c r="F18" s="195"/>
      <c r="G18" s="196"/>
      <c r="H18" s="207" t="s">
        <v>133</v>
      </c>
      <c r="I18" s="210" t="s">
        <v>134</v>
      </c>
      <c r="J18" s="194" t="s">
        <v>67</v>
      </c>
      <c r="K18" s="205" t="s">
        <v>135</v>
      </c>
      <c r="L18" s="205" t="s">
        <v>130</v>
      </c>
      <c r="M18" s="198" t="s">
        <v>50</v>
      </c>
      <c r="N18" s="200" t="s">
        <v>51</v>
      </c>
      <c r="O18" s="200" t="s">
        <v>52</v>
      </c>
      <c r="P18" s="201"/>
      <c r="Q18" s="202"/>
      <c r="R18" s="208">
        <v>0.2</v>
      </c>
      <c r="S18" s="202"/>
      <c r="T18" s="202"/>
      <c r="U18" s="202"/>
      <c r="V18" s="204"/>
      <c r="W18" s="205" t="s">
        <v>43</v>
      </c>
      <c r="X18" s="206">
        <v>0</v>
      </c>
    </row>
    <row r="19" spans="1:27" s="84" customFormat="1" ht="61.5" customHeight="1" x14ac:dyDescent="0.35">
      <c r="A19" s="193" t="str">
        <f>+ CONCATENATE("ID", "-", B19, "-",C19, ".", D19, ".", E19)</f>
        <v>ID-DPD-1.2.4</v>
      </c>
      <c r="B19" s="193" t="s">
        <v>67</v>
      </c>
      <c r="C19" s="194">
        <v>1</v>
      </c>
      <c r="D19" s="194">
        <v>2</v>
      </c>
      <c r="E19" s="194">
        <v>4</v>
      </c>
      <c r="F19" s="195"/>
      <c r="G19" s="196"/>
      <c r="H19" s="207" t="s">
        <v>136</v>
      </c>
      <c r="I19" s="224" t="s">
        <v>137</v>
      </c>
      <c r="J19" s="194" t="s">
        <v>67</v>
      </c>
      <c r="K19" s="205" t="s">
        <v>138</v>
      </c>
      <c r="L19" s="205" t="s">
        <v>139</v>
      </c>
      <c r="M19" s="198" t="s">
        <v>50</v>
      </c>
      <c r="N19" s="200" t="s">
        <v>51</v>
      </c>
      <c r="O19" s="200" t="s">
        <v>52</v>
      </c>
      <c r="P19" s="201"/>
      <c r="Q19" s="202"/>
      <c r="R19" s="208">
        <v>0.2</v>
      </c>
      <c r="S19" s="202"/>
      <c r="T19" s="202"/>
      <c r="U19" s="202"/>
      <c r="V19" s="204"/>
      <c r="W19" s="205" t="s">
        <v>43</v>
      </c>
      <c r="X19" s="206">
        <v>0</v>
      </c>
    </row>
    <row r="20" spans="1:27" s="84" customFormat="1" ht="81.75" customHeight="1" x14ac:dyDescent="0.35">
      <c r="A20" s="193" t="str">
        <f>+ CONCATENATE("ID", "-", B20, "-",C20, ".", D20, ".", E20)</f>
        <v>ID-DPD-1.2.5</v>
      </c>
      <c r="B20" s="193" t="s">
        <v>67</v>
      </c>
      <c r="C20" s="194">
        <v>1</v>
      </c>
      <c r="D20" s="194">
        <v>2</v>
      </c>
      <c r="E20" s="194">
        <v>5</v>
      </c>
      <c r="F20" s="195"/>
      <c r="G20" s="196"/>
      <c r="H20" s="197" t="s">
        <v>140</v>
      </c>
      <c r="I20" s="198" t="s">
        <v>141</v>
      </c>
      <c r="J20" s="199" t="s">
        <v>67</v>
      </c>
      <c r="K20" s="198" t="s">
        <v>142</v>
      </c>
      <c r="L20" s="198" t="s">
        <v>59</v>
      </c>
      <c r="M20" s="198" t="s">
        <v>50</v>
      </c>
      <c r="N20" s="200" t="s">
        <v>115</v>
      </c>
      <c r="O20" s="200" t="s">
        <v>52</v>
      </c>
      <c r="P20" s="201"/>
      <c r="Q20" s="202"/>
      <c r="R20" s="203">
        <v>0.2</v>
      </c>
      <c r="S20" s="202"/>
      <c r="T20" s="202"/>
      <c r="U20" s="202"/>
      <c r="V20" s="204"/>
      <c r="W20" s="205" t="s">
        <v>43</v>
      </c>
      <c r="X20" s="209">
        <v>0</v>
      </c>
    </row>
    <row r="21" spans="1:27" s="46" customFormat="1" ht="64.5" customHeight="1" x14ac:dyDescent="0.35">
      <c r="A21" s="211"/>
      <c r="B21" s="211"/>
      <c r="C21" s="184">
        <v>1</v>
      </c>
      <c r="D21" s="184">
        <v>3</v>
      </c>
      <c r="E21" s="184"/>
      <c r="F21" s="183"/>
      <c r="G21" s="185" t="s">
        <v>143</v>
      </c>
      <c r="H21" s="186"/>
      <c r="I21" s="186"/>
      <c r="J21" s="187"/>
      <c r="K21" s="188" t="s">
        <v>110</v>
      </c>
      <c r="L21" s="188"/>
      <c r="M21" s="188"/>
      <c r="N21" s="188"/>
      <c r="O21" s="188"/>
      <c r="P21" s="188" t="s">
        <v>42</v>
      </c>
      <c r="Q21" s="189">
        <v>1</v>
      </c>
      <c r="R21" s="190">
        <v>0.35</v>
      </c>
      <c r="S21" s="191"/>
      <c r="T21" s="191"/>
      <c r="U21" s="191"/>
      <c r="V21" s="191"/>
      <c r="W21" s="188" t="s">
        <v>63</v>
      </c>
      <c r="X21" s="192">
        <f>SUM(X22:X22)</f>
        <v>0</v>
      </c>
      <c r="AA21" s="71"/>
    </row>
    <row r="22" spans="1:27" s="84" customFormat="1" ht="60" customHeight="1" x14ac:dyDescent="0.35">
      <c r="A22" s="193" t="str">
        <f>+ CONCATENATE("ID", "-", B22, "-",C22, ".", D22, ".", E22)</f>
        <v>ID-DPD-1.3.1</v>
      </c>
      <c r="B22" s="193" t="s">
        <v>67</v>
      </c>
      <c r="C22" s="194">
        <v>1</v>
      </c>
      <c r="D22" s="194">
        <v>3</v>
      </c>
      <c r="E22" s="194">
        <v>1</v>
      </c>
      <c r="F22" s="195"/>
      <c r="G22" s="196"/>
      <c r="H22" s="207" t="s">
        <v>144</v>
      </c>
      <c r="I22" s="205" t="s">
        <v>145</v>
      </c>
      <c r="J22" s="194" t="s">
        <v>67</v>
      </c>
      <c r="K22" s="205" t="s">
        <v>110</v>
      </c>
      <c r="L22" s="205" t="s">
        <v>59</v>
      </c>
      <c r="M22" s="198" t="s">
        <v>50</v>
      </c>
      <c r="N22" s="200" t="s">
        <v>51</v>
      </c>
      <c r="O22" s="200" t="s">
        <v>52</v>
      </c>
      <c r="P22" s="201"/>
      <c r="Q22" s="202"/>
      <c r="R22" s="203">
        <v>1</v>
      </c>
      <c r="S22" s="202"/>
      <c r="T22" s="202"/>
      <c r="U22" s="202"/>
      <c r="V22" s="204"/>
      <c r="W22" s="205" t="s">
        <v>63</v>
      </c>
      <c r="X22" s="209">
        <v>0</v>
      </c>
    </row>
    <row r="23" spans="1:27" s="46" customFormat="1" ht="73.5" customHeight="1" x14ac:dyDescent="0.35">
      <c r="A23" s="170" t="s">
        <v>67</v>
      </c>
      <c r="B23" s="170">
        <v>2</v>
      </c>
      <c r="C23" s="171"/>
      <c r="D23" s="171"/>
      <c r="E23" s="171"/>
      <c r="F23" s="172" t="s">
        <v>146</v>
      </c>
      <c r="G23" s="173"/>
      <c r="H23" s="173"/>
      <c r="I23" s="173"/>
      <c r="J23" s="174"/>
      <c r="K23" s="175" t="s">
        <v>110</v>
      </c>
      <c r="L23" s="176"/>
      <c r="M23" s="171"/>
      <c r="N23" s="176"/>
      <c r="O23" s="176"/>
      <c r="P23" s="177" t="s">
        <v>42</v>
      </c>
      <c r="Q23" s="178">
        <v>1</v>
      </c>
      <c r="R23" s="179">
        <v>0.35</v>
      </c>
      <c r="S23" s="180">
        <v>0.25</v>
      </c>
      <c r="T23" s="180">
        <v>0.25</v>
      </c>
      <c r="U23" s="180">
        <v>0.25</v>
      </c>
      <c r="V23" s="180">
        <v>0.25</v>
      </c>
      <c r="W23" s="181" t="s">
        <v>43</v>
      </c>
      <c r="X23" s="182">
        <f ca="1">X24</f>
        <v>0</v>
      </c>
    </row>
    <row r="24" spans="1:27" s="46" customFormat="1" ht="64.5" customHeight="1" x14ac:dyDescent="0.35">
      <c r="A24" s="183" t="s">
        <v>67</v>
      </c>
      <c r="B24" s="183">
        <v>2</v>
      </c>
      <c r="C24" s="183">
        <v>1</v>
      </c>
      <c r="D24" s="184">
        <v>1</v>
      </c>
      <c r="E24" s="184"/>
      <c r="F24" s="183"/>
      <c r="G24" s="185" t="s">
        <v>147</v>
      </c>
      <c r="H24" s="186"/>
      <c r="I24" s="186"/>
      <c r="J24" s="187"/>
      <c r="K24" s="188" t="s">
        <v>110</v>
      </c>
      <c r="L24" s="188"/>
      <c r="M24" s="188"/>
      <c r="N24" s="188"/>
      <c r="O24" s="188"/>
      <c r="P24" s="188" t="s">
        <v>42</v>
      </c>
      <c r="Q24" s="189">
        <v>1</v>
      </c>
      <c r="R24" s="190">
        <v>0.3</v>
      </c>
      <c r="S24" s="191"/>
      <c r="T24" s="191"/>
      <c r="U24" s="191"/>
      <c r="V24" s="191"/>
      <c r="W24" s="188" t="s">
        <v>43</v>
      </c>
      <c r="X24" s="192">
        <f ca="1">SUM(X24:X26)</f>
        <v>0</v>
      </c>
      <c r="AA24" s="71"/>
    </row>
    <row r="25" spans="1:27" s="84" customFormat="1" ht="67.5" customHeight="1" x14ac:dyDescent="0.35">
      <c r="A25" s="193" t="str">
        <f>+ CONCATENATE("ID", "-", B25, "-",C25, ".", D25, ".", E25)</f>
        <v>ID-DPD-2.1.1</v>
      </c>
      <c r="B25" s="193" t="s">
        <v>67</v>
      </c>
      <c r="C25" s="194">
        <v>2</v>
      </c>
      <c r="D25" s="194">
        <v>1</v>
      </c>
      <c r="E25" s="194">
        <v>1</v>
      </c>
      <c r="F25" s="195"/>
      <c r="G25" s="196"/>
      <c r="H25" s="197" t="s">
        <v>148</v>
      </c>
      <c r="I25" s="225" t="s">
        <v>149</v>
      </c>
      <c r="J25" s="199" t="s">
        <v>39</v>
      </c>
      <c r="K25" s="198" t="s">
        <v>114</v>
      </c>
      <c r="L25" s="198" t="s">
        <v>150</v>
      </c>
      <c r="M25" s="198" t="s">
        <v>50</v>
      </c>
      <c r="N25" s="200" t="s">
        <v>121</v>
      </c>
      <c r="O25" s="200" t="s">
        <v>52</v>
      </c>
      <c r="P25" s="201"/>
      <c r="Q25" s="202"/>
      <c r="R25" s="203">
        <v>0.5</v>
      </c>
      <c r="S25" s="202"/>
      <c r="T25" s="202"/>
      <c r="U25" s="202"/>
      <c r="V25" s="204"/>
      <c r="W25" s="205" t="s">
        <v>43</v>
      </c>
      <c r="X25" s="209">
        <v>0</v>
      </c>
    </row>
    <row r="26" spans="1:27" s="84" customFormat="1" ht="64.5" customHeight="1" x14ac:dyDescent="0.35">
      <c r="A26" s="193" t="str">
        <f>+ CONCATENATE("ID", "-", B26, "-",C26, ".", D26, ".", E26)</f>
        <v>ID-DPD-2.1.2</v>
      </c>
      <c r="B26" s="193" t="s">
        <v>67</v>
      </c>
      <c r="C26" s="194">
        <v>2</v>
      </c>
      <c r="D26" s="194">
        <v>1</v>
      </c>
      <c r="E26" s="194">
        <v>2</v>
      </c>
      <c r="F26" s="195"/>
      <c r="G26" s="196"/>
      <c r="H26" s="197" t="s">
        <v>151</v>
      </c>
      <c r="I26" s="225" t="s">
        <v>152</v>
      </c>
      <c r="J26" s="199" t="s">
        <v>39</v>
      </c>
      <c r="K26" s="198" t="s">
        <v>114</v>
      </c>
      <c r="L26" s="198" t="s">
        <v>150</v>
      </c>
      <c r="M26" s="198" t="s">
        <v>50</v>
      </c>
      <c r="N26" s="200" t="s">
        <v>121</v>
      </c>
      <c r="O26" s="200" t="s">
        <v>52</v>
      </c>
      <c r="P26" s="201"/>
      <c r="Q26" s="202"/>
      <c r="R26" s="203">
        <v>0.5</v>
      </c>
      <c r="S26" s="202"/>
      <c r="T26" s="202"/>
      <c r="U26" s="202"/>
      <c r="V26" s="204"/>
      <c r="W26" s="205" t="s">
        <v>43</v>
      </c>
      <c r="X26" s="209">
        <v>0</v>
      </c>
    </row>
    <row r="27" spans="1:27" s="46" customFormat="1" ht="73.5" customHeight="1" x14ac:dyDescent="0.35">
      <c r="A27" s="170" t="s">
        <v>67</v>
      </c>
      <c r="B27" s="170">
        <v>3</v>
      </c>
      <c r="C27" s="171"/>
      <c r="D27" s="171"/>
      <c r="E27" s="171"/>
      <c r="F27" s="172" t="s">
        <v>153</v>
      </c>
      <c r="G27" s="173"/>
      <c r="H27" s="173"/>
      <c r="I27" s="173"/>
      <c r="J27" s="174"/>
      <c r="K27" s="176" t="s">
        <v>110</v>
      </c>
      <c r="L27" s="176"/>
      <c r="M27" s="171"/>
      <c r="N27" s="176"/>
      <c r="O27" s="176"/>
      <c r="P27" s="177" t="s">
        <v>42</v>
      </c>
      <c r="Q27" s="178">
        <v>1</v>
      </c>
      <c r="R27" s="179">
        <v>0.3</v>
      </c>
      <c r="S27" s="180">
        <v>0.25</v>
      </c>
      <c r="T27" s="180">
        <v>0.25</v>
      </c>
      <c r="U27" s="180">
        <v>0.25</v>
      </c>
      <c r="V27" s="180">
        <v>0.25</v>
      </c>
      <c r="W27" s="181" t="s">
        <v>43</v>
      </c>
      <c r="X27" s="182">
        <f>X28+X34+X37</f>
        <v>4500000</v>
      </c>
    </row>
    <row r="28" spans="1:27" s="46" customFormat="1" ht="64.5" customHeight="1" x14ac:dyDescent="0.35">
      <c r="A28" s="211"/>
      <c r="B28" s="211"/>
      <c r="C28" s="184">
        <v>3</v>
      </c>
      <c r="D28" s="184">
        <v>1</v>
      </c>
      <c r="E28" s="184"/>
      <c r="F28" s="183"/>
      <c r="G28" s="185" t="s">
        <v>154</v>
      </c>
      <c r="H28" s="186"/>
      <c r="I28" s="186"/>
      <c r="J28" s="187"/>
      <c r="K28" s="188" t="s">
        <v>110</v>
      </c>
      <c r="L28" s="188"/>
      <c r="M28" s="188"/>
      <c r="N28" s="188"/>
      <c r="O28" s="188"/>
      <c r="P28" s="188" t="s">
        <v>42</v>
      </c>
      <c r="Q28" s="189">
        <v>1</v>
      </c>
      <c r="R28" s="190">
        <v>0.6</v>
      </c>
      <c r="S28" s="191"/>
      <c r="T28" s="191"/>
      <c r="U28" s="191"/>
      <c r="V28" s="191"/>
      <c r="W28" s="188" t="s">
        <v>43</v>
      </c>
      <c r="X28" s="192">
        <f>SUM(X29:X33)</f>
        <v>0</v>
      </c>
      <c r="AA28" s="71"/>
    </row>
    <row r="29" spans="1:27" s="84" customFormat="1" ht="69" customHeight="1" x14ac:dyDescent="0.35">
      <c r="A29" s="193" t="str">
        <f>+ CONCATENATE("ID", "-", B29, "-",C29, ".", D29, ".", E29)</f>
        <v>ID-DPD-3.1.1</v>
      </c>
      <c r="B29" s="193" t="s">
        <v>67</v>
      </c>
      <c r="C29" s="194">
        <v>3</v>
      </c>
      <c r="D29" s="194">
        <v>1</v>
      </c>
      <c r="E29" s="194">
        <v>1</v>
      </c>
      <c r="F29" s="195"/>
      <c r="G29" s="196"/>
      <c r="H29" s="207" t="s">
        <v>155</v>
      </c>
      <c r="I29" s="226" t="s">
        <v>156</v>
      </c>
      <c r="J29" s="227" t="s">
        <v>67</v>
      </c>
      <c r="K29" s="228" t="s">
        <v>157</v>
      </c>
      <c r="L29" s="228" t="s">
        <v>59</v>
      </c>
      <c r="M29" s="198" t="s">
        <v>50</v>
      </c>
      <c r="N29" s="200" t="s">
        <v>158</v>
      </c>
      <c r="O29" s="200" t="s">
        <v>52</v>
      </c>
      <c r="P29" s="201"/>
      <c r="Q29" s="202"/>
      <c r="R29" s="229">
        <v>0.2</v>
      </c>
      <c r="S29" s="202"/>
      <c r="T29" s="202"/>
      <c r="U29" s="202"/>
      <c r="V29" s="204"/>
      <c r="W29" s="205" t="s">
        <v>43</v>
      </c>
      <c r="X29" s="209">
        <v>0</v>
      </c>
    </row>
    <row r="30" spans="1:27" s="84" customFormat="1" ht="57" customHeight="1" x14ac:dyDescent="0.35">
      <c r="A30" s="193" t="str">
        <f>+ CONCATENATE("ID", "-", B30, "-",C30, ".", D30, ".", E30)</f>
        <v>ID-DPD-3.1.2</v>
      </c>
      <c r="B30" s="193" t="s">
        <v>67</v>
      </c>
      <c r="C30" s="194">
        <v>3</v>
      </c>
      <c r="D30" s="194">
        <v>1</v>
      </c>
      <c r="E30" s="194">
        <v>2</v>
      </c>
      <c r="F30" s="195"/>
      <c r="G30" s="196"/>
      <c r="H30" s="207" t="s">
        <v>159</v>
      </c>
      <c r="I30" s="230" t="s">
        <v>160</v>
      </c>
      <c r="J30" s="194" t="s">
        <v>67</v>
      </c>
      <c r="K30" s="224" t="s">
        <v>110</v>
      </c>
      <c r="L30" s="205" t="s">
        <v>59</v>
      </c>
      <c r="M30" s="198" t="s">
        <v>50</v>
      </c>
      <c r="N30" s="200" t="s">
        <v>115</v>
      </c>
      <c r="O30" s="200" t="s">
        <v>52</v>
      </c>
      <c r="P30" s="201"/>
      <c r="Q30" s="202"/>
      <c r="R30" s="203">
        <v>0.2</v>
      </c>
      <c r="S30" s="202"/>
      <c r="T30" s="202"/>
      <c r="U30" s="202"/>
      <c r="V30" s="204"/>
      <c r="W30" s="205" t="s">
        <v>43</v>
      </c>
      <c r="X30" s="209">
        <v>0</v>
      </c>
    </row>
    <row r="31" spans="1:27" s="84" customFormat="1" ht="92.25" customHeight="1" x14ac:dyDescent="0.35">
      <c r="A31" s="193" t="str">
        <f t="shared" ref="A31:A33" si="0">+ CONCATENATE("ID", "-", B31, "-",C31, ".", D31, ".", E31)</f>
        <v>ID-DPD-3.1.3</v>
      </c>
      <c r="B31" s="193" t="s">
        <v>67</v>
      </c>
      <c r="C31" s="194">
        <v>3</v>
      </c>
      <c r="D31" s="194">
        <v>1</v>
      </c>
      <c r="E31" s="194">
        <v>3</v>
      </c>
      <c r="F31" s="195"/>
      <c r="G31" s="231"/>
      <c r="H31" s="207" t="s">
        <v>161</v>
      </c>
      <c r="I31" s="225" t="s">
        <v>162</v>
      </c>
      <c r="J31" s="199" t="s">
        <v>67</v>
      </c>
      <c r="K31" s="198" t="s">
        <v>163</v>
      </c>
      <c r="L31" s="198" t="s">
        <v>59</v>
      </c>
      <c r="M31" s="198" t="s">
        <v>50</v>
      </c>
      <c r="N31" s="200" t="s">
        <v>115</v>
      </c>
      <c r="O31" s="200" t="s">
        <v>115</v>
      </c>
      <c r="P31" s="201"/>
      <c r="Q31" s="202"/>
      <c r="R31" s="229">
        <v>0.2</v>
      </c>
      <c r="S31" s="202"/>
      <c r="T31" s="202"/>
      <c r="U31" s="202"/>
      <c r="V31" s="204"/>
      <c r="W31" s="205" t="s">
        <v>43</v>
      </c>
      <c r="X31" s="209">
        <v>0</v>
      </c>
    </row>
    <row r="32" spans="1:27" s="84" customFormat="1" ht="46.5" x14ac:dyDescent="0.35">
      <c r="A32" s="193" t="str">
        <f t="shared" si="0"/>
        <v>ID-DPD-3.1.4</v>
      </c>
      <c r="B32" s="193" t="s">
        <v>67</v>
      </c>
      <c r="C32" s="194">
        <v>3</v>
      </c>
      <c r="D32" s="194">
        <v>1</v>
      </c>
      <c r="E32" s="194">
        <v>4</v>
      </c>
      <c r="F32" s="195"/>
      <c r="G32" s="231"/>
      <c r="H32" s="207" t="s">
        <v>164</v>
      </c>
      <c r="I32" s="225" t="s">
        <v>165</v>
      </c>
      <c r="J32" s="199" t="s">
        <v>67</v>
      </c>
      <c r="K32" s="198" t="s">
        <v>163</v>
      </c>
      <c r="L32" s="198" t="s">
        <v>59</v>
      </c>
      <c r="M32" s="198" t="s">
        <v>50</v>
      </c>
      <c r="N32" s="200" t="s">
        <v>115</v>
      </c>
      <c r="O32" s="200" t="s">
        <v>115</v>
      </c>
      <c r="P32" s="201"/>
      <c r="Q32" s="202"/>
      <c r="R32" s="229">
        <v>0.2</v>
      </c>
      <c r="S32" s="202"/>
      <c r="T32" s="202"/>
      <c r="U32" s="202"/>
      <c r="V32" s="204"/>
      <c r="W32" s="205" t="s">
        <v>43</v>
      </c>
      <c r="X32" s="209">
        <v>0</v>
      </c>
    </row>
    <row r="33" spans="1:27" s="84" customFormat="1" ht="46.5" x14ac:dyDescent="0.35">
      <c r="A33" s="193" t="str">
        <f t="shared" si="0"/>
        <v>ID-DPD-3.1.5</v>
      </c>
      <c r="B33" s="193" t="s">
        <v>67</v>
      </c>
      <c r="C33" s="194">
        <v>3</v>
      </c>
      <c r="D33" s="194">
        <v>1</v>
      </c>
      <c r="E33" s="194">
        <v>5</v>
      </c>
      <c r="F33" s="195"/>
      <c r="G33" s="231"/>
      <c r="H33" s="207" t="s">
        <v>166</v>
      </c>
      <c r="I33" s="225" t="s">
        <v>167</v>
      </c>
      <c r="J33" s="199" t="s">
        <v>67</v>
      </c>
      <c r="K33" s="198" t="s">
        <v>163</v>
      </c>
      <c r="L33" s="198" t="s">
        <v>59</v>
      </c>
      <c r="M33" s="198" t="s">
        <v>50</v>
      </c>
      <c r="N33" s="200" t="s">
        <v>158</v>
      </c>
      <c r="O33" s="200" t="s">
        <v>52</v>
      </c>
      <c r="P33" s="201"/>
      <c r="Q33" s="202"/>
      <c r="R33" s="229">
        <v>0.2</v>
      </c>
      <c r="S33" s="202"/>
      <c r="T33" s="202"/>
      <c r="U33" s="202"/>
      <c r="V33" s="204"/>
      <c r="W33" s="205" t="s">
        <v>43</v>
      </c>
      <c r="X33" s="209">
        <v>0</v>
      </c>
    </row>
    <row r="34" spans="1:27" s="46" customFormat="1" ht="64.5" customHeight="1" x14ac:dyDescent="0.35">
      <c r="A34" s="211"/>
      <c r="B34" s="211"/>
      <c r="C34" s="184">
        <v>3</v>
      </c>
      <c r="D34" s="184">
        <v>2</v>
      </c>
      <c r="E34" s="184"/>
      <c r="F34" s="183"/>
      <c r="G34" s="185" t="s">
        <v>168</v>
      </c>
      <c r="H34" s="186"/>
      <c r="I34" s="186"/>
      <c r="J34" s="187"/>
      <c r="K34" s="188" t="s">
        <v>110</v>
      </c>
      <c r="L34" s="188"/>
      <c r="M34" s="188"/>
      <c r="N34" s="188"/>
      <c r="O34" s="188"/>
      <c r="P34" s="188" t="s">
        <v>42</v>
      </c>
      <c r="Q34" s="189">
        <v>1</v>
      </c>
      <c r="R34" s="190">
        <v>0.3</v>
      </c>
      <c r="S34" s="191"/>
      <c r="T34" s="191"/>
      <c r="U34" s="191"/>
      <c r="V34" s="191"/>
      <c r="W34" s="188" t="s">
        <v>43</v>
      </c>
      <c r="X34" s="192">
        <f>SUM(X35:X36)</f>
        <v>0</v>
      </c>
      <c r="AA34" s="71"/>
    </row>
    <row r="35" spans="1:27" s="84" customFormat="1" ht="57" customHeight="1" x14ac:dyDescent="0.35">
      <c r="A35" s="193" t="str">
        <f>+ CONCATENATE("ID", "-", B35, "-",C35, ".", D35, ".", E35)</f>
        <v>ID-DPD-3.2.1</v>
      </c>
      <c r="B35" s="193" t="s">
        <v>67</v>
      </c>
      <c r="C35" s="194">
        <v>3</v>
      </c>
      <c r="D35" s="194">
        <v>2</v>
      </c>
      <c r="E35" s="194">
        <v>1</v>
      </c>
      <c r="F35" s="195"/>
      <c r="G35" s="196"/>
      <c r="H35" s="207" t="s">
        <v>169</v>
      </c>
      <c r="I35" s="225" t="s">
        <v>170</v>
      </c>
      <c r="J35" s="199" t="s">
        <v>67</v>
      </c>
      <c r="K35" s="198" t="s">
        <v>171</v>
      </c>
      <c r="L35" s="198" t="s">
        <v>39</v>
      </c>
      <c r="M35" s="198" t="s">
        <v>50</v>
      </c>
      <c r="N35" s="200" t="s">
        <v>51</v>
      </c>
      <c r="O35" s="200" t="s">
        <v>52</v>
      </c>
      <c r="P35" s="201"/>
      <c r="Q35" s="202"/>
      <c r="R35" s="208">
        <v>0.6</v>
      </c>
      <c r="S35" s="202"/>
      <c r="T35" s="202"/>
      <c r="U35" s="202"/>
      <c r="V35" s="204"/>
      <c r="W35" s="205" t="s">
        <v>43</v>
      </c>
      <c r="X35" s="209">
        <v>0</v>
      </c>
    </row>
    <row r="36" spans="1:27" s="84" customFormat="1" ht="63.75" customHeight="1" x14ac:dyDescent="0.35">
      <c r="A36" s="193" t="str">
        <f>+ CONCATENATE("ID", "-", B36, "-",C36, ".", D36, ".", E36)</f>
        <v>ID-DPD-3.2.2</v>
      </c>
      <c r="B36" s="193" t="s">
        <v>67</v>
      </c>
      <c r="C36" s="194">
        <v>3</v>
      </c>
      <c r="D36" s="194">
        <v>2</v>
      </c>
      <c r="E36" s="194">
        <v>2</v>
      </c>
      <c r="F36" s="195"/>
      <c r="G36" s="196"/>
      <c r="H36" s="207" t="s">
        <v>172</v>
      </c>
      <c r="I36" s="225" t="s">
        <v>173</v>
      </c>
      <c r="J36" s="199" t="s">
        <v>67</v>
      </c>
      <c r="K36" s="198" t="s">
        <v>110</v>
      </c>
      <c r="L36" s="198" t="s">
        <v>39</v>
      </c>
      <c r="M36" s="198" t="s">
        <v>50</v>
      </c>
      <c r="N36" s="200" t="s">
        <v>51</v>
      </c>
      <c r="O36" s="200" t="s">
        <v>52</v>
      </c>
      <c r="P36" s="201"/>
      <c r="Q36" s="202"/>
      <c r="R36" s="208">
        <v>0.4</v>
      </c>
      <c r="S36" s="202"/>
      <c r="T36" s="202"/>
      <c r="U36" s="202"/>
      <c r="V36" s="204"/>
      <c r="W36" s="205" t="s">
        <v>43</v>
      </c>
      <c r="X36" s="209">
        <v>0</v>
      </c>
    </row>
    <row r="37" spans="1:27" s="46" customFormat="1" ht="64.5" customHeight="1" x14ac:dyDescent="0.35">
      <c r="A37" s="211"/>
      <c r="B37" s="211"/>
      <c r="C37" s="184">
        <v>3</v>
      </c>
      <c r="D37" s="184">
        <v>3</v>
      </c>
      <c r="E37" s="184"/>
      <c r="F37" s="183"/>
      <c r="G37" s="185" t="s">
        <v>174</v>
      </c>
      <c r="H37" s="186"/>
      <c r="I37" s="186"/>
      <c r="J37" s="187"/>
      <c r="K37" s="188" t="s">
        <v>110</v>
      </c>
      <c r="L37" s="188"/>
      <c r="M37" s="188"/>
      <c r="N37" s="188"/>
      <c r="O37" s="188"/>
      <c r="P37" s="188" t="s">
        <v>42</v>
      </c>
      <c r="Q37" s="189">
        <v>1</v>
      </c>
      <c r="R37" s="232">
        <v>0.1</v>
      </c>
      <c r="S37" s="191"/>
      <c r="T37" s="191"/>
      <c r="U37" s="191"/>
      <c r="V37" s="191"/>
      <c r="W37" s="188" t="s">
        <v>63</v>
      </c>
      <c r="X37" s="192">
        <f>SUM(X38:X41)</f>
        <v>4500000</v>
      </c>
      <c r="AA37" s="71"/>
    </row>
    <row r="38" spans="1:27" s="84" customFormat="1" ht="59.25" customHeight="1" x14ac:dyDescent="0.35">
      <c r="A38" s="193" t="str">
        <f>+ CONCATENATE("ID", "-", B38, "-",C38, ".", D38, ".", E38)</f>
        <v>ID-DPD-3.3.1</v>
      </c>
      <c r="B38" s="193" t="s">
        <v>67</v>
      </c>
      <c r="C38" s="194">
        <v>3</v>
      </c>
      <c r="D38" s="194">
        <v>3</v>
      </c>
      <c r="E38" s="194">
        <v>1</v>
      </c>
      <c r="F38" s="195"/>
      <c r="G38" s="196"/>
      <c r="H38" s="207" t="s">
        <v>175</v>
      </c>
      <c r="I38" s="230" t="s">
        <v>176</v>
      </c>
      <c r="J38" s="194" t="s">
        <v>67</v>
      </c>
      <c r="K38" s="205" t="s">
        <v>114</v>
      </c>
      <c r="L38" s="205" t="s">
        <v>59</v>
      </c>
      <c r="M38" s="198" t="s">
        <v>50</v>
      </c>
      <c r="N38" s="200" t="s">
        <v>115</v>
      </c>
      <c r="O38" s="200" t="s">
        <v>52</v>
      </c>
      <c r="P38" s="201"/>
      <c r="Q38" s="202"/>
      <c r="R38" s="203">
        <v>0.3</v>
      </c>
      <c r="S38" s="202"/>
      <c r="T38" s="202"/>
      <c r="U38" s="202"/>
      <c r="V38" s="204"/>
      <c r="W38" s="205" t="s">
        <v>63</v>
      </c>
      <c r="X38" s="233" t="s">
        <v>69</v>
      </c>
    </row>
    <row r="39" spans="1:27" s="84" customFormat="1" ht="59.25" customHeight="1" x14ac:dyDescent="0.35">
      <c r="A39" s="193" t="str">
        <f>+ CONCATENATE("ID", "-", B39, "-",C39, ".", D39, ".", E39)</f>
        <v>ID-DPD-3.3.2</v>
      </c>
      <c r="B39" s="193" t="s">
        <v>67</v>
      </c>
      <c r="C39" s="194">
        <v>3</v>
      </c>
      <c r="D39" s="194">
        <v>3</v>
      </c>
      <c r="E39" s="194">
        <v>2</v>
      </c>
      <c r="F39" s="195"/>
      <c r="G39" s="196"/>
      <c r="H39" s="207" t="s">
        <v>177</v>
      </c>
      <c r="I39" s="230" t="s">
        <v>178</v>
      </c>
      <c r="J39" s="194" t="s">
        <v>67</v>
      </c>
      <c r="K39" s="205" t="s">
        <v>179</v>
      </c>
      <c r="L39" s="205" t="s">
        <v>180</v>
      </c>
      <c r="M39" s="198" t="s">
        <v>50</v>
      </c>
      <c r="N39" s="200" t="s">
        <v>115</v>
      </c>
      <c r="O39" s="200" t="s">
        <v>52</v>
      </c>
      <c r="P39" s="201"/>
      <c r="Q39" s="202"/>
      <c r="R39" s="203">
        <v>0.2</v>
      </c>
      <c r="S39" s="202"/>
      <c r="T39" s="202"/>
      <c r="U39" s="202"/>
      <c r="V39" s="204"/>
      <c r="W39" s="205" t="s">
        <v>63</v>
      </c>
      <c r="X39" s="233" t="s">
        <v>69</v>
      </c>
    </row>
    <row r="40" spans="1:27" s="84" customFormat="1" ht="95.25" customHeight="1" x14ac:dyDescent="0.35">
      <c r="A40" s="193" t="str">
        <f>+ CONCATENATE("ID", "-", B40, "-",C40, ".", D40, ".", E40)</f>
        <v>ID-DPD-3.3.3</v>
      </c>
      <c r="B40" s="193" t="s">
        <v>67</v>
      </c>
      <c r="C40" s="194">
        <v>3</v>
      </c>
      <c r="D40" s="194">
        <v>3</v>
      </c>
      <c r="E40" s="194">
        <v>3</v>
      </c>
      <c r="F40" s="195"/>
      <c r="G40" s="196"/>
      <c r="H40" s="207" t="s">
        <v>181</v>
      </c>
      <c r="I40" s="225" t="s">
        <v>182</v>
      </c>
      <c r="J40" s="199" t="s">
        <v>67</v>
      </c>
      <c r="K40" s="198" t="s">
        <v>183</v>
      </c>
      <c r="L40" s="198" t="s">
        <v>59</v>
      </c>
      <c r="M40" s="198" t="s">
        <v>50</v>
      </c>
      <c r="N40" s="200" t="s">
        <v>51</v>
      </c>
      <c r="O40" s="200" t="s">
        <v>52</v>
      </c>
      <c r="P40" s="201"/>
      <c r="Q40" s="202"/>
      <c r="R40" s="203">
        <v>0.25</v>
      </c>
      <c r="S40" s="202"/>
      <c r="T40" s="202"/>
      <c r="U40" s="202"/>
      <c r="V40" s="204"/>
      <c r="W40" s="205" t="s">
        <v>63</v>
      </c>
      <c r="X40" s="233" t="s">
        <v>69</v>
      </c>
    </row>
    <row r="41" spans="1:27" s="84" customFormat="1" ht="59.25" customHeight="1" x14ac:dyDescent="0.35">
      <c r="A41" s="193" t="str">
        <f>+ CONCATENATE("ID", "-", B41, "-",C41, ".", D41, ".", E41)</f>
        <v>ID-DPD-3.3.4</v>
      </c>
      <c r="B41" s="193" t="s">
        <v>67</v>
      </c>
      <c r="C41" s="194">
        <v>3</v>
      </c>
      <c r="D41" s="194">
        <v>3</v>
      </c>
      <c r="E41" s="194">
        <v>4</v>
      </c>
      <c r="F41" s="195"/>
      <c r="G41" s="196"/>
      <c r="H41" s="207" t="s">
        <v>184</v>
      </c>
      <c r="I41" s="230" t="s">
        <v>185</v>
      </c>
      <c r="J41" s="194" t="s">
        <v>67</v>
      </c>
      <c r="K41" s="205" t="s">
        <v>110</v>
      </c>
      <c r="L41" s="205" t="s">
        <v>130</v>
      </c>
      <c r="M41" s="198" t="s">
        <v>50</v>
      </c>
      <c r="N41" s="200" t="s">
        <v>51</v>
      </c>
      <c r="O41" s="200" t="s">
        <v>52</v>
      </c>
      <c r="P41" s="201"/>
      <c r="Q41" s="202"/>
      <c r="R41" s="203">
        <v>0.25</v>
      </c>
      <c r="S41" s="202"/>
      <c r="T41" s="202"/>
      <c r="U41" s="202"/>
      <c r="V41" s="204"/>
      <c r="W41" s="205" t="s">
        <v>63</v>
      </c>
      <c r="X41" s="233">
        <v>4500000</v>
      </c>
    </row>
    <row r="42" spans="1:27" s="47" customFormat="1" ht="63.75" customHeight="1" x14ac:dyDescent="0.35">
      <c r="A42" s="211"/>
      <c r="B42" s="211"/>
      <c r="C42" s="184">
        <v>3</v>
      </c>
      <c r="D42" s="184">
        <v>4</v>
      </c>
      <c r="E42" s="184"/>
      <c r="F42" s="183"/>
      <c r="G42" s="185" t="s">
        <v>186</v>
      </c>
      <c r="H42" s="186"/>
      <c r="I42" s="186"/>
      <c r="J42" s="187"/>
      <c r="K42" s="188" t="s">
        <v>110</v>
      </c>
      <c r="L42" s="188"/>
      <c r="M42" s="188"/>
      <c r="N42" s="188"/>
      <c r="O42" s="188"/>
      <c r="P42" s="188" t="s">
        <v>42</v>
      </c>
      <c r="Q42" s="189">
        <v>1</v>
      </c>
      <c r="R42" s="232">
        <v>0.1</v>
      </c>
      <c r="S42" s="191"/>
      <c r="T42" s="191"/>
      <c r="U42" s="191"/>
      <c r="V42" s="191"/>
      <c r="W42" s="188" t="s">
        <v>63</v>
      </c>
      <c r="X42" s="192">
        <f>SUM(X43:X46)</f>
        <v>9000000</v>
      </c>
      <c r="Y42" s="46"/>
      <c r="Z42" s="46"/>
      <c r="AA42" s="71"/>
    </row>
    <row r="43" spans="1:27" s="47" customFormat="1" ht="46.5" x14ac:dyDescent="0.35">
      <c r="A43" s="193" t="str">
        <f>+ CONCATENATE("ID", "-", B43, "-",C43, ".", D43, ".", E43)</f>
        <v>ID-DPD-3.4.1</v>
      </c>
      <c r="B43" s="193" t="s">
        <v>67</v>
      </c>
      <c r="C43" s="194">
        <v>3</v>
      </c>
      <c r="D43" s="194">
        <v>4</v>
      </c>
      <c r="E43" s="194">
        <v>1</v>
      </c>
      <c r="F43" s="195"/>
      <c r="G43" s="196"/>
      <c r="H43" s="234" t="s">
        <v>187</v>
      </c>
      <c r="I43" s="225" t="s">
        <v>188</v>
      </c>
      <c r="J43" s="194" t="s">
        <v>67</v>
      </c>
      <c r="K43" s="205" t="s">
        <v>110</v>
      </c>
      <c r="L43" s="205" t="s">
        <v>67</v>
      </c>
      <c r="M43" s="198" t="s">
        <v>50</v>
      </c>
      <c r="N43" s="200" t="s">
        <v>115</v>
      </c>
      <c r="O43" s="200" t="s">
        <v>52</v>
      </c>
      <c r="P43" s="201"/>
      <c r="Q43" s="202"/>
      <c r="R43" s="203">
        <v>0.25</v>
      </c>
      <c r="S43" s="202"/>
      <c r="T43" s="202"/>
      <c r="U43" s="202"/>
      <c r="V43" s="204"/>
      <c r="W43" s="205" t="s">
        <v>63</v>
      </c>
      <c r="X43" s="233">
        <v>4500000</v>
      </c>
      <c r="Y43" s="84"/>
      <c r="Z43" s="84"/>
      <c r="AA43" s="84"/>
    </row>
    <row r="44" spans="1:27" s="47" customFormat="1" ht="46.5" x14ac:dyDescent="0.35">
      <c r="A44" s="193" t="str">
        <f>+ CONCATENATE("ID", "-", B44, "-",C44, ".", D44, ".", E44)</f>
        <v>ID-DPD-3.4.2</v>
      </c>
      <c r="B44" s="193" t="s">
        <v>67</v>
      </c>
      <c r="C44" s="194">
        <v>3</v>
      </c>
      <c r="D44" s="194">
        <v>4</v>
      </c>
      <c r="E44" s="194">
        <v>2</v>
      </c>
      <c r="F44" s="195"/>
      <c r="G44" s="196"/>
      <c r="H44" s="234" t="s">
        <v>189</v>
      </c>
      <c r="I44" s="225" t="s">
        <v>74</v>
      </c>
      <c r="J44" s="194" t="s">
        <v>67</v>
      </c>
      <c r="K44" s="205" t="s">
        <v>110</v>
      </c>
      <c r="L44" s="205" t="s">
        <v>67</v>
      </c>
      <c r="M44" s="198" t="s">
        <v>50</v>
      </c>
      <c r="N44" s="200" t="s">
        <v>115</v>
      </c>
      <c r="O44" s="200" t="s">
        <v>52</v>
      </c>
      <c r="P44" s="201"/>
      <c r="Q44" s="202"/>
      <c r="R44" s="203">
        <v>0.25</v>
      </c>
      <c r="S44" s="202"/>
      <c r="T44" s="202"/>
      <c r="U44" s="202"/>
      <c r="V44" s="204"/>
      <c r="W44" s="205" t="s">
        <v>63</v>
      </c>
      <c r="X44" s="233">
        <v>4500000</v>
      </c>
      <c r="Y44" s="84"/>
      <c r="Z44" s="84"/>
      <c r="AA44" s="84"/>
    </row>
    <row r="45" spans="1:27" s="47" customFormat="1" ht="21" x14ac:dyDescent="0.35">
      <c r="I45" s="93"/>
      <c r="K45" s="94"/>
      <c r="L45" s="95"/>
      <c r="N45" s="95"/>
      <c r="O45" s="95"/>
      <c r="P45" s="93"/>
      <c r="R45" s="96"/>
      <c r="W45" s="94"/>
    </row>
    <row r="46" spans="1:27" s="47" customFormat="1" ht="21.75" thickBot="1" x14ac:dyDescent="0.4">
      <c r="I46" s="93"/>
      <c r="K46" s="94"/>
      <c r="P46" s="93"/>
      <c r="R46" s="96"/>
      <c r="W46" s="94"/>
    </row>
    <row r="47" spans="1:27" s="47" customFormat="1" ht="27" thickBot="1" x14ac:dyDescent="0.45">
      <c r="D47" s="151" t="s">
        <v>75</v>
      </c>
      <c r="E47" s="151"/>
      <c r="H47" s="98"/>
      <c r="I47" s="98"/>
      <c r="M47" s="151" t="s">
        <v>76</v>
      </c>
      <c r="O47" s="98"/>
      <c r="P47" s="98"/>
      <c r="Q47" s="98"/>
      <c r="R47" s="98"/>
      <c r="S47" s="235"/>
      <c r="T47" s="99"/>
      <c r="U47" s="99"/>
      <c r="V47" s="100"/>
    </row>
    <row r="48" spans="1:27" s="47" customFormat="1" ht="30" customHeight="1" x14ac:dyDescent="0.35">
      <c r="F48" s="94"/>
      <c r="G48" s="94"/>
      <c r="H48" s="101" t="s">
        <v>190</v>
      </c>
      <c r="I48" s="101"/>
      <c r="J48" s="236"/>
      <c r="K48" s="236"/>
      <c r="O48" s="237" t="s">
        <v>78</v>
      </c>
      <c r="P48" s="237"/>
      <c r="Q48" s="237"/>
      <c r="R48" s="237"/>
      <c r="S48" s="238"/>
      <c r="X48" s="239"/>
    </row>
    <row r="49" spans="8:24" ht="50.25" customHeight="1" x14ac:dyDescent="0.25">
      <c r="H49" s="105" t="s">
        <v>191</v>
      </c>
      <c r="I49" s="105"/>
      <c r="J49" s="154"/>
      <c r="K49" s="154"/>
      <c r="O49" s="108" t="s">
        <v>192</v>
      </c>
      <c r="P49" s="108"/>
      <c r="Q49" s="108"/>
      <c r="R49" s="108"/>
      <c r="S49" s="104"/>
      <c r="X49" s="240"/>
    </row>
    <row r="50" spans="8:24" ht="63" customHeight="1" x14ac:dyDescent="0.25"/>
    <row r="51" spans="8:24" ht="21" x14ac:dyDescent="0.25">
      <c r="I51" s="12"/>
      <c r="J51" s="111"/>
      <c r="K51" s="112"/>
      <c r="N51" s="112"/>
      <c r="O51" s="113"/>
    </row>
  </sheetData>
  <sheetProtection selectLockedCells="1"/>
  <autoFilter ref="A8:O41" xr:uid="{00000000-0009-0000-0000-000000000000}"/>
  <dataConsolidate/>
  <mergeCells count="38">
    <mergeCell ref="G42:I42"/>
    <mergeCell ref="H47:I47"/>
    <mergeCell ref="O47:R47"/>
    <mergeCell ref="H48:I48"/>
    <mergeCell ref="O48:R48"/>
    <mergeCell ref="H49:I49"/>
    <mergeCell ref="O49:R49"/>
    <mergeCell ref="F23:J23"/>
    <mergeCell ref="G24:I24"/>
    <mergeCell ref="F27:J27"/>
    <mergeCell ref="G28:I28"/>
    <mergeCell ref="G34:I34"/>
    <mergeCell ref="G37:I37"/>
    <mergeCell ref="W7:W8"/>
    <mergeCell ref="X7:X8"/>
    <mergeCell ref="F9:J9"/>
    <mergeCell ref="G10:I10"/>
    <mergeCell ref="G15:I15"/>
    <mergeCell ref="G21:I21"/>
    <mergeCell ref="A7:E7"/>
    <mergeCell ref="F7:M7"/>
    <mergeCell ref="N7:O7"/>
    <mergeCell ref="P7:P8"/>
    <mergeCell ref="Q7:Q8"/>
    <mergeCell ref="R7:R8"/>
    <mergeCell ref="A6:B6"/>
    <mergeCell ref="C6:E6"/>
    <mergeCell ref="F6:I6"/>
    <mergeCell ref="J6:O6"/>
    <mergeCell ref="P6:V6"/>
    <mergeCell ref="W6:X6"/>
    <mergeCell ref="A1:H3"/>
    <mergeCell ref="I1:K3"/>
    <mergeCell ref="Q1:R1"/>
    <mergeCell ref="Q2:R2"/>
    <mergeCell ref="Q3:R3"/>
    <mergeCell ref="A5:E5"/>
    <mergeCell ref="I5:O5"/>
  </mergeCells>
  <dataValidations count="1">
    <dataValidation allowBlank="1" showInputMessage="1" showErrorMessage="1" sqref="B10:B22 B24:B26 B28:B44" xr:uid="{519DAEEC-7854-4D78-A5BC-DF96E1EE4948}"/>
  </dataValidations>
  <printOptions horizontalCentered="1"/>
  <pageMargins left="0.25" right="0.25" top="0.5" bottom="0.5" header="0.3" footer="0.3"/>
  <pageSetup paperSize="5" scale="35" fitToWidth="0" fitToHeight="0"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B7D4C-F6D8-4A80-9BE5-5E1AC1E4A71A}">
  <sheetPr codeName="Sheet7">
    <tabColor theme="3" tint="0.39997558519241921"/>
  </sheetPr>
  <dimension ref="A1:AA28"/>
  <sheetViews>
    <sheetView showGridLines="0" view="pageBreakPreview" zoomScale="60" zoomScaleNormal="60" workbookViewId="0">
      <selection activeCell="A7" sqref="A7:E7"/>
    </sheetView>
  </sheetViews>
  <sheetFormatPr defaultColWidth="11.42578125" defaultRowHeight="13.5" x14ac:dyDescent="0.25"/>
  <cols>
    <col min="1" max="1" width="20" style="15" customWidth="1"/>
    <col min="2" max="2" width="6.7109375" style="12" hidden="1" customWidth="1"/>
    <col min="3" max="4" width="6.7109375" style="104" hidden="1" customWidth="1"/>
    <col min="5" max="5" width="8.42578125" style="104" hidden="1" customWidth="1"/>
    <col min="6" max="7" width="5.7109375" style="15" customWidth="1"/>
    <col min="8" max="8" width="64.7109375" style="15" customWidth="1"/>
    <col min="9" max="9" width="68.85546875" style="107" customWidth="1"/>
    <col min="10" max="10" width="22.85546875" style="12" customWidth="1"/>
    <col min="11" max="11" width="37.140625" style="12" customWidth="1"/>
    <col min="12" max="12" width="31.140625" style="107" customWidth="1"/>
    <col min="13" max="13" width="18" style="12" hidden="1" customWidth="1"/>
    <col min="14" max="14" width="20.42578125" style="107" hidden="1" customWidth="1"/>
    <col min="15" max="15" width="20.7109375" style="107" hidden="1" customWidth="1"/>
    <col min="16" max="16" width="39.5703125" style="10" hidden="1" customWidth="1"/>
    <col min="17" max="17" width="23.28515625" style="104" customWidth="1"/>
    <col min="18" max="18" width="21.7109375" style="109" customWidth="1"/>
    <col min="19" max="19" width="30.85546875" style="12" hidden="1" customWidth="1"/>
    <col min="20" max="20" width="26.7109375" style="12" hidden="1" customWidth="1"/>
    <col min="21" max="21" width="26" style="12" hidden="1" customWidth="1"/>
    <col min="22" max="22" width="7.42578125" style="12" hidden="1" customWidth="1"/>
    <col min="23" max="23" width="62.85546875" style="104" hidden="1" customWidth="1"/>
    <col min="24" max="24" width="63" style="276" customWidth="1"/>
    <col min="25" max="25" width="33" style="15" customWidth="1"/>
    <col min="26" max="26" width="11.42578125" style="15"/>
    <col min="27" max="27" width="18.42578125" style="15" bestFit="1" customWidth="1"/>
    <col min="28" max="16384" width="11.42578125" style="15"/>
  </cols>
  <sheetData>
    <row r="1" spans="1:27" ht="43.5" customHeight="1" x14ac:dyDescent="0.25">
      <c r="A1" s="1"/>
      <c r="B1" s="2"/>
      <c r="C1" s="2"/>
      <c r="D1" s="2"/>
      <c r="E1" s="2"/>
      <c r="F1" s="2"/>
      <c r="G1" s="2"/>
      <c r="H1" s="3"/>
      <c r="I1" s="4" t="s">
        <v>0</v>
      </c>
      <c r="J1" s="5"/>
      <c r="K1" s="5"/>
      <c r="L1" s="5"/>
      <c r="M1" s="5"/>
      <c r="N1" s="5"/>
      <c r="O1" s="6"/>
      <c r="P1" s="7" t="s">
        <v>1</v>
      </c>
      <c r="Q1" s="11" t="s">
        <v>2</v>
      </c>
      <c r="R1" s="11"/>
      <c r="V1" s="11"/>
      <c r="W1" s="11"/>
      <c r="X1" s="11"/>
      <c r="Y1" s="13"/>
      <c r="Z1" s="14"/>
    </row>
    <row r="2" spans="1:27" ht="45.75" customHeight="1" x14ac:dyDescent="0.25">
      <c r="A2" s="16"/>
      <c r="B2" s="17"/>
      <c r="C2" s="17"/>
      <c r="D2" s="17"/>
      <c r="E2" s="17"/>
      <c r="F2" s="17"/>
      <c r="G2" s="17"/>
      <c r="H2" s="18"/>
      <c r="I2" s="19"/>
      <c r="J2" s="20"/>
      <c r="K2" s="20"/>
      <c r="L2" s="20"/>
      <c r="M2" s="20"/>
      <c r="N2" s="20"/>
      <c r="O2" s="21"/>
      <c r="P2" s="7" t="s">
        <v>3</v>
      </c>
      <c r="Q2" s="11" t="s">
        <v>4</v>
      </c>
      <c r="R2" s="11"/>
      <c r="V2" s="11"/>
      <c r="W2" s="11"/>
      <c r="X2" s="11"/>
      <c r="Y2" s="24"/>
      <c r="Z2" s="14"/>
    </row>
    <row r="3" spans="1:27" ht="30" customHeight="1" x14ac:dyDescent="0.25">
      <c r="A3" s="25"/>
      <c r="B3" s="26"/>
      <c r="C3" s="26"/>
      <c r="D3" s="26"/>
      <c r="E3" s="26"/>
      <c r="F3" s="26"/>
      <c r="G3" s="26"/>
      <c r="H3" s="27"/>
      <c r="I3" s="28"/>
      <c r="J3" s="29"/>
      <c r="K3" s="29"/>
      <c r="L3" s="29"/>
      <c r="M3" s="29"/>
      <c r="N3" s="29"/>
      <c r="O3" s="30"/>
      <c r="P3" s="7" t="s">
        <v>5</v>
      </c>
      <c r="Q3" s="11" t="s">
        <v>6</v>
      </c>
      <c r="R3" s="11"/>
      <c r="V3" s="11"/>
      <c r="W3" s="11"/>
      <c r="X3" s="11"/>
      <c r="Y3" s="24"/>
      <c r="Z3" s="14"/>
    </row>
    <row r="5" spans="1:27" s="45" customFormat="1" ht="61.5" customHeight="1" x14ac:dyDescent="0.25">
      <c r="A5" s="33" t="s">
        <v>7</v>
      </c>
      <c r="B5" s="34"/>
      <c r="C5" s="34"/>
      <c r="D5" s="34"/>
      <c r="E5" s="35"/>
      <c r="F5" s="36"/>
      <c r="G5" s="37"/>
      <c r="H5" s="37"/>
      <c r="I5" s="38"/>
      <c r="J5" s="38"/>
      <c r="K5" s="38"/>
      <c r="L5" s="38"/>
      <c r="M5" s="38"/>
      <c r="N5" s="38"/>
      <c r="O5" s="39"/>
      <c r="P5" s="40"/>
      <c r="Q5" s="41"/>
      <c r="R5" s="42"/>
      <c r="S5" s="42"/>
      <c r="T5" s="42"/>
      <c r="U5" s="42"/>
      <c r="V5" s="42"/>
      <c r="W5" s="43"/>
      <c r="X5" s="257"/>
    </row>
    <row r="6" spans="1:27" s="45" customFormat="1" ht="60.75" customHeight="1" x14ac:dyDescent="0.2">
      <c r="A6" s="137" t="s">
        <v>8</v>
      </c>
      <c r="B6" s="138"/>
      <c r="C6" s="139"/>
      <c r="D6" s="140"/>
      <c r="E6" s="141"/>
      <c r="F6" s="142" t="s">
        <v>9</v>
      </c>
      <c r="G6" s="143"/>
      <c r="H6" s="143"/>
      <c r="I6" s="144"/>
      <c r="J6" s="145" t="s">
        <v>193</v>
      </c>
      <c r="K6" s="146"/>
      <c r="L6" s="146"/>
      <c r="M6" s="146"/>
      <c r="N6" s="146"/>
      <c r="O6" s="147"/>
      <c r="P6" s="114" t="s">
        <v>11</v>
      </c>
      <c r="Q6" s="115"/>
      <c r="R6" s="115"/>
      <c r="S6" s="115"/>
      <c r="T6" s="115"/>
      <c r="U6" s="115"/>
      <c r="V6" s="116"/>
      <c r="W6" s="117" t="s">
        <v>12</v>
      </c>
      <c r="X6" s="116"/>
    </row>
    <row r="7" spans="1:27" s="46" customFormat="1" ht="25.5" customHeight="1" x14ac:dyDescent="0.35">
      <c r="A7" s="472">
        <v>46008</v>
      </c>
      <c r="B7" s="473"/>
      <c r="C7" s="473"/>
      <c r="D7" s="473"/>
      <c r="E7" s="473"/>
      <c r="F7" s="118" t="s">
        <v>13</v>
      </c>
      <c r="G7" s="119"/>
      <c r="H7" s="119"/>
      <c r="I7" s="119"/>
      <c r="J7" s="119"/>
      <c r="K7" s="119"/>
      <c r="L7" s="119"/>
      <c r="M7" s="120"/>
      <c r="N7" s="121" t="s">
        <v>14</v>
      </c>
      <c r="O7" s="122"/>
      <c r="P7" s="123" t="s">
        <v>15</v>
      </c>
      <c r="Q7" s="124" t="s">
        <v>16</v>
      </c>
      <c r="R7" s="124" t="s">
        <v>17</v>
      </c>
      <c r="S7" s="245" t="s">
        <v>18</v>
      </c>
      <c r="T7" s="245" t="s">
        <v>19</v>
      </c>
      <c r="U7" s="245" t="s">
        <v>20</v>
      </c>
      <c r="V7" s="245" t="s">
        <v>21</v>
      </c>
      <c r="W7" s="126" t="s">
        <v>22</v>
      </c>
      <c r="X7" s="127" t="s">
        <v>23</v>
      </c>
    </row>
    <row r="8" spans="1:27" s="47" customFormat="1" ht="180" customHeight="1" x14ac:dyDescent="0.35">
      <c r="A8" s="128" t="s">
        <v>24</v>
      </c>
      <c r="B8" s="128" t="s">
        <v>25</v>
      </c>
      <c r="C8" s="128" t="s">
        <v>26</v>
      </c>
      <c r="D8" s="128" t="s">
        <v>27</v>
      </c>
      <c r="E8" s="128" t="s">
        <v>28</v>
      </c>
      <c r="F8" s="128" t="s">
        <v>29</v>
      </c>
      <c r="G8" s="128" t="s">
        <v>30</v>
      </c>
      <c r="H8" s="128" t="s">
        <v>31</v>
      </c>
      <c r="I8" s="129" t="s">
        <v>32</v>
      </c>
      <c r="J8" s="129" t="s">
        <v>33</v>
      </c>
      <c r="K8" s="130" t="s">
        <v>34</v>
      </c>
      <c r="L8" s="129" t="s">
        <v>35</v>
      </c>
      <c r="M8" s="130" t="s">
        <v>36</v>
      </c>
      <c r="N8" s="131" t="s">
        <v>37</v>
      </c>
      <c r="O8" s="132" t="s">
        <v>38</v>
      </c>
      <c r="P8" s="126"/>
      <c r="Q8" s="133"/>
      <c r="R8" s="133"/>
      <c r="S8" s="134" t="s">
        <v>16</v>
      </c>
      <c r="T8" s="134" t="s">
        <v>16</v>
      </c>
      <c r="U8" s="134" t="s">
        <v>16</v>
      </c>
      <c r="V8" s="134" t="s">
        <v>16</v>
      </c>
      <c r="W8" s="135"/>
      <c r="X8" s="136"/>
    </row>
    <row r="9" spans="1:27" s="46" customFormat="1" ht="54.75" customHeight="1" x14ac:dyDescent="0.35">
      <c r="A9" s="48" t="s">
        <v>194</v>
      </c>
      <c r="B9" s="48">
        <v>1</v>
      </c>
      <c r="C9" s="49"/>
      <c r="D9" s="49"/>
      <c r="E9" s="49"/>
      <c r="F9" s="50" t="s">
        <v>195</v>
      </c>
      <c r="G9" s="51"/>
      <c r="H9" s="51"/>
      <c r="I9" s="51"/>
      <c r="J9" s="52"/>
      <c r="K9" s="53" t="s">
        <v>196</v>
      </c>
      <c r="L9" s="54"/>
      <c r="M9" s="49"/>
      <c r="N9" s="54"/>
      <c r="O9" s="54"/>
      <c r="P9" s="55" t="s">
        <v>42</v>
      </c>
      <c r="Q9" s="56">
        <v>1</v>
      </c>
      <c r="R9" s="57">
        <v>1</v>
      </c>
      <c r="S9" s="58">
        <v>0.25</v>
      </c>
      <c r="T9" s="58">
        <v>0.25</v>
      </c>
      <c r="U9" s="58">
        <v>0.25</v>
      </c>
      <c r="V9" s="58">
        <v>0.25</v>
      </c>
      <c r="W9" s="59" t="s">
        <v>43</v>
      </c>
      <c r="X9" s="258">
        <f>+X10</f>
        <v>0</v>
      </c>
    </row>
    <row r="10" spans="1:27" s="46" customFormat="1" ht="49.5" customHeight="1" x14ac:dyDescent="0.35">
      <c r="A10" s="61" t="s">
        <v>194</v>
      </c>
      <c r="B10" s="61"/>
      <c r="C10" s="62">
        <v>1</v>
      </c>
      <c r="D10" s="62">
        <v>1</v>
      </c>
      <c r="E10" s="62"/>
      <c r="F10" s="61"/>
      <c r="G10" s="63" t="s">
        <v>197</v>
      </c>
      <c r="H10" s="64"/>
      <c r="I10" s="64"/>
      <c r="J10" s="65"/>
      <c r="K10" s="66" t="s">
        <v>196</v>
      </c>
      <c r="L10" s="66"/>
      <c r="M10" s="66"/>
      <c r="N10" s="66"/>
      <c r="O10" s="66"/>
      <c r="P10" s="66" t="s">
        <v>42</v>
      </c>
      <c r="Q10" s="67">
        <v>1</v>
      </c>
      <c r="R10" s="68">
        <v>0.7</v>
      </c>
      <c r="S10" s="69"/>
      <c r="T10" s="69"/>
      <c r="U10" s="69"/>
      <c r="V10" s="69"/>
      <c r="W10" s="66" t="s">
        <v>43</v>
      </c>
      <c r="X10" s="259">
        <f>SUM(X11:X13)</f>
        <v>0</v>
      </c>
      <c r="AA10" s="71"/>
    </row>
    <row r="11" spans="1:27" s="84" customFormat="1" ht="90" customHeight="1" x14ac:dyDescent="0.35">
      <c r="A11" s="72" t="str">
        <f>+ CONCATENATE("ID", "-", B11, "-",C11, ".", D11, ".", E11)</f>
        <v>ID-OAI-1.1.1</v>
      </c>
      <c r="B11" s="72" t="s">
        <v>194</v>
      </c>
      <c r="C11" s="73">
        <v>1</v>
      </c>
      <c r="D11" s="73">
        <v>1</v>
      </c>
      <c r="E11" s="73">
        <v>1</v>
      </c>
      <c r="F11" s="74"/>
      <c r="G11" s="75"/>
      <c r="H11" s="260" t="s">
        <v>198</v>
      </c>
      <c r="I11" s="76" t="s">
        <v>199</v>
      </c>
      <c r="J11" s="73" t="s">
        <v>194</v>
      </c>
      <c r="K11" s="76" t="s">
        <v>200</v>
      </c>
      <c r="L11" s="76" t="s">
        <v>59</v>
      </c>
      <c r="M11" s="77" t="s">
        <v>50</v>
      </c>
      <c r="N11" s="78" t="s">
        <v>201</v>
      </c>
      <c r="O11" s="78" t="s">
        <v>201</v>
      </c>
      <c r="P11" s="79"/>
      <c r="Q11" s="80"/>
      <c r="R11" s="81">
        <v>0.4</v>
      </c>
      <c r="S11" s="80"/>
      <c r="T11" s="80"/>
      <c r="U11" s="80"/>
      <c r="V11" s="82"/>
      <c r="W11" s="76" t="s">
        <v>43</v>
      </c>
      <c r="X11" s="261">
        <v>0</v>
      </c>
    </row>
    <row r="12" spans="1:27" s="84" customFormat="1" ht="69.75" customHeight="1" x14ac:dyDescent="0.35">
      <c r="A12" s="72" t="str">
        <f>+ CONCATENATE("ID", "-", B12, "-",C12, ".", D12, ".", E12)</f>
        <v>ID-OAI-1.1.2</v>
      </c>
      <c r="B12" s="72" t="s">
        <v>194</v>
      </c>
      <c r="C12" s="73">
        <v>1</v>
      </c>
      <c r="D12" s="73">
        <v>1</v>
      </c>
      <c r="E12" s="73">
        <v>2</v>
      </c>
      <c r="F12" s="74"/>
      <c r="G12" s="75"/>
      <c r="H12" s="260" t="s">
        <v>202</v>
      </c>
      <c r="I12" s="76" t="s">
        <v>203</v>
      </c>
      <c r="J12" s="73" t="s">
        <v>194</v>
      </c>
      <c r="K12" s="76" t="s">
        <v>200</v>
      </c>
      <c r="L12" s="76" t="s">
        <v>204</v>
      </c>
      <c r="M12" s="77" t="s">
        <v>50</v>
      </c>
      <c r="N12" s="78" t="s">
        <v>201</v>
      </c>
      <c r="O12" s="78" t="s">
        <v>201</v>
      </c>
      <c r="P12" s="79"/>
      <c r="Q12" s="80"/>
      <c r="R12" s="81">
        <v>0.35</v>
      </c>
      <c r="S12" s="80"/>
      <c r="T12" s="80"/>
      <c r="U12" s="80"/>
      <c r="V12" s="82"/>
      <c r="W12" s="76" t="s">
        <v>43</v>
      </c>
      <c r="X12" s="261">
        <v>0</v>
      </c>
    </row>
    <row r="13" spans="1:27" s="84" customFormat="1" ht="66" customHeight="1" x14ac:dyDescent="0.35">
      <c r="A13" s="72" t="str">
        <f>+ CONCATENATE("ID", "-", B13, "-",C13, ".", D13, ".", E13)</f>
        <v>ID-OAI-1.1.3</v>
      </c>
      <c r="B13" s="72" t="s">
        <v>194</v>
      </c>
      <c r="C13" s="73">
        <v>1</v>
      </c>
      <c r="D13" s="73">
        <v>1</v>
      </c>
      <c r="E13" s="73">
        <v>3</v>
      </c>
      <c r="F13" s="74"/>
      <c r="G13" s="75"/>
      <c r="H13" s="260" t="s">
        <v>205</v>
      </c>
      <c r="I13" s="76" t="s">
        <v>206</v>
      </c>
      <c r="J13" s="73" t="s">
        <v>194</v>
      </c>
      <c r="K13" s="76" t="s">
        <v>196</v>
      </c>
      <c r="L13" s="76" t="s">
        <v>150</v>
      </c>
      <c r="M13" s="77" t="s">
        <v>50</v>
      </c>
      <c r="N13" s="78" t="s">
        <v>201</v>
      </c>
      <c r="O13" s="78" t="s">
        <v>201</v>
      </c>
      <c r="P13" s="79"/>
      <c r="Q13" s="80"/>
      <c r="R13" s="81">
        <v>0.2</v>
      </c>
      <c r="S13" s="80"/>
      <c r="T13" s="80"/>
      <c r="U13" s="80"/>
      <c r="V13" s="82"/>
      <c r="W13" s="76" t="s">
        <v>43</v>
      </c>
      <c r="X13" s="262">
        <v>0</v>
      </c>
    </row>
    <row r="14" spans="1:27" s="84" customFormat="1" ht="81.75" customHeight="1" x14ac:dyDescent="0.35">
      <c r="A14" s="72" t="str">
        <f>+ CONCATENATE("ID", "-", B14, "-",C14, ".", D14, ".", E14)</f>
        <v>ID-OAI-1.1.4</v>
      </c>
      <c r="B14" s="72" t="s">
        <v>194</v>
      </c>
      <c r="C14" s="73">
        <v>1</v>
      </c>
      <c r="D14" s="73">
        <v>1</v>
      </c>
      <c r="E14" s="73">
        <v>4</v>
      </c>
      <c r="F14" s="74"/>
      <c r="G14" s="75"/>
      <c r="H14" s="260" t="s">
        <v>207</v>
      </c>
      <c r="I14" s="76" t="s">
        <v>208</v>
      </c>
      <c r="J14" s="73" t="s">
        <v>194</v>
      </c>
      <c r="K14" s="76" t="s">
        <v>196</v>
      </c>
      <c r="L14" s="73" t="s">
        <v>150</v>
      </c>
      <c r="M14" s="77" t="s">
        <v>50</v>
      </c>
      <c r="N14" s="78" t="s">
        <v>201</v>
      </c>
      <c r="O14" s="78" t="s">
        <v>201</v>
      </c>
      <c r="P14" s="79"/>
      <c r="Q14" s="80"/>
      <c r="R14" s="81">
        <v>0.05</v>
      </c>
      <c r="S14" s="80"/>
      <c r="T14" s="80"/>
      <c r="U14" s="80"/>
      <c r="V14" s="82"/>
      <c r="W14" s="76" t="s">
        <v>43</v>
      </c>
      <c r="X14" s="262">
        <v>0</v>
      </c>
    </row>
    <row r="15" spans="1:27" s="46" customFormat="1" ht="64.5" customHeight="1" x14ac:dyDescent="0.35">
      <c r="A15" s="87"/>
      <c r="B15" s="87"/>
      <c r="C15" s="62">
        <v>1</v>
      </c>
      <c r="D15" s="62">
        <v>2</v>
      </c>
      <c r="E15" s="62"/>
      <c r="F15" s="61"/>
      <c r="G15" s="63" t="s">
        <v>209</v>
      </c>
      <c r="H15" s="64"/>
      <c r="I15" s="64"/>
      <c r="J15" s="65"/>
      <c r="K15" s="66" t="s">
        <v>196</v>
      </c>
      <c r="L15" s="66"/>
      <c r="M15" s="66"/>
      <c r="N15" s="66"/>
      <c r="O15" s="66"/>
      <c r="P15" s="66" t="s">
        <v>42</v>
      </c>
      <c r="Q15" s="67">
        <v>1</v>
      </c>
      <c r="R15" s="68">
        <v>0.2</v>
      </c>
      <c r="S15" s="69"/>
      <c r="T15" s="69"/>
      <c r="U15" s="69"/>
      <c r="V15" s="69"/>
      <c r="W15" s="66" t="s">
        <v>43</v>
      </c>
      <c r="X15" s="259">
        <f>SUM(X16:X17)</f>
        <v>0</v>
      </c>
      <c r="AA15" s="71"/>
    </row>
    <row r="16" spans="1:27" s="84" customFormat="1" ht="87.75" customHeight="1" x14ac:dyDescent="0.35">
      <c r="A16" s="72" t="str">
        <f>+ CONCATENATE("ID", "-", B16, "-",C16, ".", D16, ".", E16)</f>
        <v>ID-OAI-1.2.1</v>
      </c>
      <c r="B16" s="72" t="s">
        <v>194</v>
      </c>
      <c r="C16" s="73">
        <v>1</v>
      </c>
      <c r="D16" s="73">
        <v>2</v>
      </c>
      <c r="E16" s="73">
        <v>1</v>
      </c>
      <c r="F16" s="74"/>
      <c r="G16" s="75"/>
      <c r="H16" s="260" t="s">
        <v>210</v>
      </c>
      <c r="I16" s="77" t="s">
        <v>66</v>
      </c>
      <c r="J16" s="73" t="s">
        <v>194</v>
      </c>
      <c r="K16" s="78" t="s">
        <v>200</v>
      </c>
      <c r="L16" s="77" t="s">
        <v>67</v>
      </c>
      <c r="M16" s="77" t="s">
        <v>50</v>
      </c>
      <c r="N16" s="78" t="s">
        <v>51</v>
      </c>
      <c r="O16" s="78" t="s">
        <v>52</v>
      </c>
      <c r="P16" s="79"/>
      <c r="Q16" s="80"/>
      <c r="R16" s="263">
        <v>0.7</v>
      </c>
      <c r="S16" s="80"/>
      <c r="T16" s="80"/>
      <c r="U16" s="80"/>
      <c r="V16" s="82"/>
      <c r="W16" s="76" t="s">
        <v>43</v>
      </c>
      <c r="X16" s="261">
        <v>0</v>
      </c>
    </row>
    <row r="17" spans="1:27" s="84" customFormat="1" ht="82.5" customHeight="1" x14ac:dyDescent="0.35">
      <c r="A17" s="72" t="str">
        <f>+ CONCATENATE("ID", "-", B17, "-",C17, ".", D17, ".", E17)</f>
        <v>ID-OAI-1.2.2</v>
      </c>
      <c r="B17" s="72" t="s">
        <v>194</v>
      </c>
      <c r="C17" s="73">
        <v>1</v>
      </c>
      <c r="D17" s="73">
        <v>2</v>
      </c>
      <c r="E17" s="73">
        <v>2</v>
      </c>
      <c r="F17" s="74"/>
      <c r="G17" s="75"/>
      <c r="H17" s="260" t="s">
        <v>211</v>
      </c>
      <c r="I17" s="77" t="s">
        <v>212</v>
      </c>
      <c r="J17" s="73" t="s">
        <v>194</v>
      </c>
      <c r="K17" s="78" t="s">
        <v>200</v>
      </c>
      <c r="L17" s="77" t="s">
        <v>67</v>
      </c>
      <c r="M17" s="77" t="s">
        <v>50</v>
      </c>
      <c r="N17" s="78" t="s">
        <v>51</v>
      </c>
      <c r="O17" s="78" t="s">
        <v>52</v>
      </c>
      <c r="P17" s="79"/>
      <c r="Q17" s="80"/>
      <c r="R17" s="81">
        <v>0.3</v>
      </c>
      <c r="S17" s="80"/>
      <c r="T17" s="80"/>
      <c r="U17" s="80"/>
      <c r="V17" s="82"/>
      <c r="W17" s="76" t="s">
        <v>43</v>
      </c>
      <c r="X17" s="261">
        <v>0</v>
      </c>
    </row>
    <row r="18" spans="1:27" s="46" customFormat="1" ht="64.5" customHeight="1" x14ac:dyDescent="0.35">
      <c r="A18" s="87"/>
      <c r="B18" s="87"/>
      <c r="C18" s="62">
        <v>1</v>
      </c>
      <c r="D18" s="62">
        <v>3</v>
      </c>
      <c r="E18" s="62"/>
      <c r="F18" s="61"/>
      <c r="G18" s="63" t="s">
        <v>213</v>
      </c>
      <c r="H18" s="64"/>
      <c r="I18" s="64"/>
      <c r="J18" s="65"/>
      <c r="K18" s="66" t="s">
        <v>196</v>
      </c>
      <c r="L18" s="66"/>
      <c r="M18" s="66"/>
      <c r="N18" s="66"/>
      <c r="O18" s="66"/>
      <c r="P18" s="66" t="s">
        <v>42</v>
      </c>
      <c r="Q18" s="67">
        <v>1</v>
      </c>
      <c r="R18" s="68">
        <v>0.1</v>
      </c>
      <c r="S18" s="69"/>
      <c r="T18" s="69"/>
      <c r="U18" s="69"/>
      <c r="V18" s="69"/>
      <c r="W18" s="66" t="s">
        <v>63</v>
      </c>
      <c r="X18" s="259">
        <f>SUM(X19:X20)</f>
        <v>0</v>
      </c>
      <c r="AA18" s="71"/>
    </row>
    <row r="19" spans="1:27" s="84" customFormat="1" ht="82.5" customHeight="1" x14ac:dyDescent="0.35">
      <c r="A19" s="72" t="str">
        <f>+ CONCATENATE("ID", "-", B19, "-",C19, ".", D19, ".", E19)</f>
        <v>ID-OAI-1.3.1</v>
      </c>
      <c r="B19" s="72" t="s">
        <v>194</v>
      </c>
      <c r="C19" s="73">
        <v>1</v>
      </c>
      <c r="D19" s="73">
        <v>3</v>
      </c>
      <c r="E19" s="73">
        <v>1</v>
      </c>
      <c r="F19" s="74"/>
      <c r="G19" s="75"/>
      <c r="H19" s="264" t="s">
        <v>214</v>
      </c>
      <c r="I19" s="77" t="s">
        <v>215</v>
      </c>
      <c r="J19" s="265" t="s">
        <v>194</v>
      </c>
      <c r="K19" s="78" t="s">
        <v>200</v>
      </c>
      <c r="L19" s="77" t="s">
        <v>67</v>
      </c>
      <c r="M19" s="77" t="s">
        <v>50</v>
      </c>
      <c r="N19" s="78" t="s">
        <v>51</v>
      </c>
      <c r="O19" s="78" t="s">
        <v>115</v>
      </c>
      <c r="P19" s="79"/>
      <c r="Q19" s="80"/>
      <c r="R19" s="263">
        <v>0.6</v>
      </c>
      <c r="S19" s="80"/>
      <c r="T19" s="80"/>
      <c r="U19" s="80"/>
      <c r="V19" s="82"/>
      <c r="W19" s="76" t="s">
        <v>63</v>
      </c>
      <c r="X19" s="261">
        <v>0</v>
      </c>
    </row>
    <row r="20" spans="1:27" s="84" customFormat="1" ht="84" customHeight="1" x14ac:dyDescent="0.35">
      <c r="A20" s="72" t="str">
        <f>+ CONCATENATE("ID", "-", B20, "-",C20, ".", D20, ".", E20)</f>
        <v>ID-OAI-1.3.2</v>
      </c>
      <c r="B20" s="72" t="s">
        <v>194</v>
      </c>
      <c r="C20" s="73">
        <v>1</v>
      </c>
      <c r="D20" s="73">
        <v>3</v>
      </c>
      <c r="E20" s="73">
        <v>2</v>
      </c>
      <c r="F20" s="74"/>
      <c r="G20" s="75"/>
      <c r="H20" s="264" t="s">
        <v>216</v>
      </c>
      <c r="I20" s="77" t="s">
        <v>74</v>
      </c>
      <c r="J20" s="265" t="s">
        <v>194</v>
      </c>
      <c r="K20" s="78" t="s">
        <v>200</v>
      </c>
      <c r="L20" s="77" t="s">
        <v>67</v>
      </c>
      <c r="M20" s="77" t="s">
        <v>50</v>
      </c>
      <c r="N20" s="78" t="s">
        <v>51</v>
      </c>
      <c r="O20" s="78" t="s">
        <v>115</v>
      </c>
      <c r="P20" s="266"/>
      <c r="Q20" s="267"/>
      <c r="R20" s="81">
        <v>0.4</v>
      </c>
      <c r="S20" s="267"/>
      <c r="T20" s="267"/>
      <c r="U20" s="267"/>
      <c r="V20" s="268"/>
      <c r="W20" s="76" t="s">
        <v>63</v>
      </c>
      <c r="X20" s="261">
        <v>0</v>
      </c>
    </row>
    <row r="21" spans="1:27" s="47" customFormat="1" ht="33" customHeight="1" x14ac:dyDescent="0.35">
      <c r="I21" s="93"/>
      <c r="K21" s="94"/>
      <c r="L21" s="95"/>
      <c r="N21" s="95"/>
      <c r="O21" s="95"/>
      <c r="P21" s="93"/>
      <c r="R21" s="96"/>
      <c r="W21" s="94" t="s">
        <v>217</v>
      </c>
      <c r="X21" s="269">
        <f>X9</f>
        <v>0</v>
      </c>
    </row>
    <row r="22" spans="1:27" s="47" customFormat="1" ht="33" customHeight="1" x14ac:dyDescent="0.35">
      <c r="I22" s="93"/>
      <c r="K22" s="94"/>
      <c r="L22" s="95"/>
      <c r="N22" s="95"/>
      <c r="O22" s="95"/>
      <c r="P22" s="93"/>
      <c r="R22" s="96"/>
      <c r="W22" s="94"/>
      <c r="X22" s="269"/>
    </row>
    <row r="23" spans="1:27" s="47" customFormat="1" ht="33" customHeight="1" x14ac:dyDescent="0.35">
      <c r="I23" s="93"/>
      <c r="K23" s="94"/>
      <c r="L23" s="95"/>
      <c r="N23" s="95"/>
      <c r="O23" s="95"/>
      <c r="P23" s="93"/>
      <c r="R23" s="96"/>
      <c r="W23" s="94"/>
      <c r="X23" s="269"/>
    </row>
    <row r="24" spans="1:27" s="47" customFormat="1" ht="42.75" customHeight="1" thickBot="1" x14ac:dyDescent="0.45">
      <c r="A24" s="270" t="s">
        <v>75</v>
      </c>
      <c r="B24" s="270"/>
      <c r="C24" s="270"/>
      <c r="D24" s="270"/>
      <c r="E24" s="270"/>
      <c r="F24" s="270"/>
      <c r="G24" s="270"/>
      <c r="H24" s="99"/>
      <c r="I24" s="99"/>
      <c r="K24" s="47" t="s">
        <v>76</v>
      </c>
      <c r="L24" s="99"/>
      <c r="M24" s="271" t="s">
        <v>76</v>
      </c>
      <c r="N24" s="99"/>
      <c r="O24" s="98"/>
      <c r="P24" s="98"/>
      <c r="Q24" s="98"/>
      <c r="R24" s="98"/>
      <c r="S24" s="98"/>
      <c r="T24" s="98"/>
      <c r="U24" s="98"/>
      <c r="V24" s="98"/>
      <c r="W24" s="98"/>
      <c r="X24" s="100"/>
    </row>
    <row r="25" spans="1:27" s="47" customFormat="1" ht="30" customHeight="1" x14ac:dyDescent="0.35">
      <c r="C25" s="272" t="s">
        <v>218</v>
      </c>
      <c r="D25" s="273"/>
      <c r="E25" s="273"/>
      <c r="F25" s="273"/>
      <c r="G25" s="273"/>
      <c r="H25" s="273"/>
      <c r="I25" s="273"/>
      <c r="L25" s="274" t="s">
        <v>219</v>
      </c>
      <c r="M25" s="274"/>
      <c r="N25" s="274"/>
      <c r="O25" s="274"/>
      <c r="P25" s="274"/>
      <c r="Q25" s="274"/>
      <c r="R25" s="274"/>
      <c r="S25" s="274"/>
      <c r="T25" s="274"/>
      <c r="U25" s="274"/>
      <c r="V25" s="274"/>
      <c r="W25" s="274"/>
      <c r="X25" s="274"/>
    </row>
    <row r="26" spans="1:27" ht="50.25" customHeight="1" x14ac:dyDescent="0.25">
      <c r="C26" s="273"/>
      <c r="D26" s="273"/>
      <c r="E26" s="273"/>
      <c r="F26" s="273"/>
      <c r="G26" s="273"/>
      <c r="H26" s="273"/>
      <c r="I26" s="273"/>
      <c r="L26" s="275"/>
      <c r="M26" s="275"/>
      <c r="N26" s="275"/>
      <c r="O26" s="275"/>
      <c r="P26" s="275"/>
      <c r="Q26" s="275"/>
      <c r="R26" s="275"/>
      <c r="S26" s="275"/>
      <c r="T26" s="275"/>
      <c r="U26" s="275"/>
      <c r="V26" s="275"/>
      <c r="W26" s="275"/>
      <c r="X26" s="275"/>
    </row>
    <row r="27" spans="1:27" ht="63" customHeight="1" x14ac:dyDescent="0.25"/>
    <row r="28" spans="1:27" ht="21" x14ac:dyDescent="0.25">
      <c r="I28" s="12"/>
      <c r="J28" s="111"/>
      <c r="K28" s="112"/>
      <c r="N28" s="112"/>
      <c r="O28" s="113"/>
    </row>
  </sheetData>
  <sheetProtection selectLockedCells="1"/>
  <autoFilter ref="A8:O8" xr:uid="{00000000-0009-0000-0000-000000000000}"/>
  <dataConsolidate/>
  <mergeCells count="30">
    <mergeCell ref="C25:I26"/>
    <mergeCell ref="L25:X26"/>
    <mergeCell ref="F9:J9"/>
    <mergeCell ref="G10:I10"/>
    <mergeCell ref="G15:I15"/>
    <mergeCell ref="G18:I18"/>
    <mergeCell ref="A24:G24"/>
    <mergeCell ref="O24:W24"/>
    <mergeCell ref="P6:V6"/>
    <mergeCell ref="W6:X6"/>
    <mergeCell ref="A7:E7"/>
    <mergeCell ref="F7:M7"/>
    <mergeCell ref="N7:O7"/>
    <mergeCell ref="P7:P8"/>
    <mergeCell ref="Q7:Q8"/>
    <mergeCell ref="R7:R8"/>
    <mergeCell ref="W7:W8"/>
    <mergeCell ref="X7:X8"/>
    <mergeCell ref="A5:E5"/>
    <mergeCell ref="I5:O5"/>
    <mergeCell ref="A6:B6"/>
    <mergeCell ref="C6:E6"/>
    <mergeCell ref="F6:I6"/>
    <mergeCell ref="J6:O6"/>
    <mergeCell ref="A1:H3"/>
    <mergeCell ref="I1:O3"/>
    <mergeCell ref="Q1:R1"/>
    <mergeCell ref="V1:X3"/>
    <mergeCell ref="Q2:R2"/>
    <mergeCell ref="Q3:R3"/>
  </mergeCells>
  <dataValidations count="1">
    <dataValidation allowBlank="1" showInputMessage="1" showErrorMessage="1" sqref="B10:B20" xr:uid="{7769AB35-9CC6-4D84-8590-5221C74B21BE}"/>
  </dataValidations>
  <printOptions horizontalCentered="1"/>
  <pageMargins left="0.25" right="0.25" top="0.5" bottom="0.5" header="0.3" footer="0.3"/>
  <pageSetup paperSize="5" scale="45" fitToWidth="0" orientation="landscape" r:id="rId1"/>
  <rowBreaks count="1" manualBreakCount="1">
    <brk id="27" max="2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08FEE-E01B-43CA-ABE6-4EABBA654594}">
  <sheetPr codeName="Sheet8">
    <tabColor theme="3" tint="0.39997558519241921"/>
  </sheetPr>
  <dimension ref="A1:AA38"/>
  <sheetViews>
    <sheetView showGridLines="0" view="pageBreakPreview" zoomScale="60" zoomScaleNormal="60" workbookViewId="0">
      <selection activeCell="A7" sqref="A7:E7"/>
    </sheetView>
  </sheetViews>
  <sheetFormatPr defaultColWidth="11.42578125" defaultRowHeight="13.5" x14ac:dyDescent="0.25"/>
  <cols>
    <col min="1" max="1" width="20" style="15" customWidth="1"/>
    <col min="2" max="2" width="6.7109375" style="12" hidden="1" customWidth="1"/>
    <col min="3" max="4" width="6.7109375" style="104" hidden="1" customWidth="1"/>
    <col min="5" max="5" width="8.42578125" style="104" hidden="1" customWidth="1"/>
    <col min="6" max="7" width="5.7109375" style="15" customWidth="1"/>
    <col min="8" max="8" width="64.7109375" style="15" customWidth="1"/>
    <col min="9" max="9" width="85.5703125" style="107" customWidth="1"/>
    <col min="10" max="10" width="22.85546875" style="12" customWidth="1"/>
    <col min="11" max="11" width="62.85546875" style="12" customWidth="1"/>
    <col min="12" max="12" width="31.140625" style="107" customWidth="1"/>
    <col min="13" max="13" width="18" style="12" hidden="1" customWidth="1"/>
    <col min="14" max="14" width="20.42578125" style="107" hidden="1" customWidth="1"/>
    <col min="15" max="15" width="20.7109375" style="107" hidden="1" customWidth="1"/>
    <col min="16" max="16" width="48.42578125" style="10" customWidth="1"/>
    <col min="17" max="17" width="20.7109375" style="104" customWidth="1"/>
    <col min="18" max="18" width="20.7109375" style="109" customWidth="1"/>
    <col min="19" max="19" width="30.85546875" style="12" hidden="1" customWidth="1"/>
    <col min="20" max="20" width="26.7109375" style="12" hidden="1" customWidth="1"/>
    <col min="21" max="21" width="26" style="12" hidden="1" customWidth="1"/>
    <col min="22" max="22" width="25.7109375" style="12" hidden="1" customWidth="1"/>
    <col min="23" max="23" width="33.42578125" style="104" hidden="1" customWidth="1"/>
    <col min="24" max="24" width="68" style="110" customWidth="1"/>
    <col min="25" max="25" width="33" style="15" customWidth="1"/>
    <col min="26" max="26" width="11.42578125" style="15"/>
    <col min="27" max="27" width="18.42578125" style="15" bestFit="1" customWidth="1"/>
    <col min="28" max="16384" width="11.42578125" style="15"/>
  </cols>
  <sheetData>
    <row r="1" spans="1:27" ht="43.5" customHeight="1" x14ac:dyDescent="0.25">
      <c r="A1" s="1"/>
      <c r="B1" s="2"/>
      <c r="C1" s="2"/>
      <c r="D1" s="2"/>
      <c r="E1" s="2"/>
      <c r="F1" s="2"/>
      <c r="G1" s="2"/>
      <c r="H1" s="3"/>
      <c r="I1" s="4" t="s">
        <v>0</v>
      </c>
      <c r="J1" s="5"/>
      <c r="K1" s="5"/>
      <c r="L1" s="5"/>
      <c r="M1" s="5"/>
      <c r="N1" s="5"/>
      <c r="O1" s="6"/>
      <c r="P1" s="7" t="s">
        <v>1</v>
      </c>
      <c r="Q1" s="11" t="s">
        <v>2</v>
      </c>
      <c r="R1" s="11"/>
      <c r="V1" s="11"/>
      <c r="W1" s="11"/>
      <c r="X1" s="11"/>
      <c r="Y1" s="13"/>
      <c r="Z1" s="14"/>
    </row>
    <row r="2" spans="1:27" ht="45.75" customHeight="1" x14ac:dyDescent="0.25">
      <c r="A2" s="16"/>
      <c r="B2" s="17"/>
      <c r="C2" s="17"/>
      <c r="D2" s="17"/>
      <c r="E2" s="17"/>
      <c r="F2" s="17"/>
      <c r="G2" s="17"/>
      <c r="H2" s="18"/>
      <c r="I2" s="19"/>
      <c r="J2" s="20"/>
      <c r="K2" s="20"/>
      <c r="L2" s="20"/>
      <c r="M2" s="20"/>
      <c r="N2" s="20"/>
      <c r="O2" s="21"/>
      <c r="P2" s="7" t="s">
        <v>3</v>
      </c>
      <c r="Q2" s="11" t="s">
        <v>4</v>
      </c>
      <c r="R2" s="11"/>
      <c r="V2" s="11"/>
      <c r="W2" s="11"/>
      <c r="X2" s="11"/>
      <c r="Y2" s="24"/>
      <c r="Z2" s="14"/>
    </row>
    <row r="3" spans="1:27" ht="30" customHeight="1" x14ac:dyDescent="0.25">
      <c r="A3" s="25"/>
      <c r="B3" s="26"/>
      <c r="C3" s="26"/>
      <c r="D3" s="26"/>
      <c r="E3" s="26"/>
      <c r="F3" s="26"/>
      <c r="G3" s="26"/>
      <c r="H3" s="27"/>
      <c r="I3" s="28"/>
      <c r="J3" s="29"/>
      <c r="K3" s="29"/>
      <c r="L3" s="29"/>
      <c r="M3" s="29"/>
      <c r="N3" s="29"/>
      <c r="O3" s="30"/>
      <c r="P3" s="7" t="s">
        <v>5</v>
      </c>
      <c r="Q3" s="11" t="s">
        <v>6</v>
      </c>
      <c r="R3" s="11"/>
      <c r="V3" s="11"/>
      <c r="W3" s="11"/>
      <c r="X3" s="11"/>
      <c r="Y3" s="24"/>
      <c r="Z3" s="14"/>
    </row>
    <row r="5" spans="1:27" s="45" customFormat="1" ht="61.5" customHeight="1" x14ac:dyDescent="0.25">
      <c r="A5" s="277" t="s">
        <v>7</v>
      </c>
      <c r="B5" s="278"/>
      <c r="C5" s="278"/>
      <c r="D5" s="278"/>
      <c r="E5" s="278"/>
      <c r="F5" s="278"/>
      <c r="G5" s="278"/>
      <c r="H5" s="37"/>
      <c r="I5" s="38"/>
      <c r="J5" s="38"/>
      <c r="K5" s="38"/>
      <c r="L5" s="38"/>
      <c r="M5" s="38"/>
      <c r="N5" s="38"/>
      <c r="O5" s="39"/>
      <c r="P5" s="40"/>
      <c r="Q5" s="41"/>
      <c r="R5" s="42"/>
      <c r="S5" s="42"/>
      <c r="T5" s="42"/>
      <c r="U5" s="42"/>
      <c r="V5" s="42"/>
      <c r="W5" s="43"/>
      <c r="X5" s="44"/>
    </row>
    <row r="6" spans="1:27" s="45" customFormat="1" ht="78" customHeight="1" x14ac:dyDescent="0.2">
      <c r="A6" s="137" t="s">
        <v>8</v>
      </c>
      <c r="B6" s="138"/>
      <c r="C6" s="139"/>
      <c r="D6" s="140"/>
      <c r="E6" s="141"/>
      <c r="F6" s="142" t="s">
        <v>9</v>
      </c>
      <c r="G6" s="143"/>
      <c r="H6" s="143"/>
      <c r="I6" s="144"/>
      <c r="J6" s="145" t="s">
        <v>220</v>
      </c>
      <c r="K6" s="146"/>
      <c r="L6" s="146"/>
      <c r="M6" s="146"/>
      <c r="N6" s="146"/>
      <c r="O6" s="147"/>
      <c r="P6" s="114" t="s">
        <v>11</v>
      </c>
      <c r="Q6" s="115"/>
      <c r="R6" s="115"/>
      <c r="S6" s="115"/>
      <c r="T6" s="115"/>
      <c r="U6" s="115"/>
      <c r="V6" s="116"/>
      <c r="W6" s="117" t="s">
        <v>12</v>
      </c>
      <c r="X6" s="116"/>
    </row>
    <row r="7" spans="1:27" s="46" customFormat="1" ht="25.5" customHeight="1" x14ac:dyDescent="0.35">
      <c r="A7" s="472">
        <v>46008</v>
      </c>
      <c r="B7" s="473"/>
      <c r="C7" s="473"/>
      <c r="D7" s="473"/>
      <c r="E7" s="473"/>
      <c r="F7" s="118" t="s">
        <v>13</v>
      </c>
      <c r="G7" s="119"/>
      <c r="H7" s="119"/>
      <c r="I7" s="119"/>
      <c r="J7" s="119"/>
      <c r="K7" s="119"/>
      <c r="L7" s="119"/>
      <c r="M7" s="120"/>
      <c r="N7" s="121" t="s">
        <v>14</v>
      </c>
      <c r="O7" s="122"/>
      <c r="P7" s="123" t="s">
        <v>15</v>
      </c>
      <c r="Q7" s="124" t="s">
        <v>16</v>
      </c>
      <c r="R7" s="124" t="s">
        <v>17</v>
      </c>
      <c r="S7" s="245" t="s">
        <v>18</v>
      </c>
      <c r="T7" s="245" t="s">
        <v>19</v>
      </c>
      <c r="U7" s="245" t="s">
        <v>20</v>
      </c>
      <c r="V7" s="245" t="s">
        <v>21</v>
      </c>
      <c r="W7" s="126" t="s">
        <v>22</v>
      </c>
      <c r="X7" s="127" t="s">
        <v>23</v>
      </c>
    </row>
    <row r="8" spans="1:27" s="47" customFormat="1" ht="185.25" customHeight="1" x14ac:dyDescent="0.35">
      <c r="A8" s="128" t="s">
        <v>24</v>
      </c>
      <c r="B8" s="474" t="s">
        <v>25</v>
      </c>
      <c r="C8" s="128" t="s">
        <v>26</v>
      </c>
      <c r="D8" s="128" t="s">
        <v>27</v>
      </c>
      <c r="E8" s="128" t="s">
        <v>28</v>
      </c>
      <c r="F8" s="128" t="s">
        <v>29</v>
      </c>
      <c r="G8" s="128" t="s">
        <v>30</v>
      </c>
      <c r="H8" s="128" t="s">
        <v>31</v>
      </c>
      <c r="I8" s="129" t="s">
        <v>32</v>
      </c>
      <c r="J8" s="129" t="s">
        <v>33</v>
      </c>
      <c r="K8" s="130" t="s">
        <v>34</v>
      </c>
      <c r="L8" s="129" t="s">
        <v>35</v>
      </c>
      <c r="M8" s="130" t="s">
        <v>36</v>
      </c>
      <c r="N8" s="131" t="s">
        <v>37</v>
      </c>
      <c r="O8" s="132" t="s">
        <v>38</v>
      </c>
      <c r="P8" s="126"/>
      <c r="Q8" s="133"/>
      <c r="R8" s="133"/>
      <c r="S8" s="134" t="s">
        <v>16</v>
      </c>
      <c r="T8" s="134" t="s">
        <v>16</v>
      </c>
      <c r="U8" s="134" t="s">
        <v>16</v>
      </c>
      <c r="V8" s="134" t="s">
        <v>16</v>
      </c>
      <c r="W8" s="135"/>
      <c r="X8" s="136"/>
    </row>
    <row r="9" spans="1:27" s="46" customFormat="1" ht="73.5" customHeight="1" x14ac:dyDescent="0.35">
      <c r="A9" s="86"/>
      <c r="B9" s="49"/>
      <c r="C9" s="49"/>
      <c r="D9" s="49"/>
      <c r="E9" s="49"/>
      <c r="F9" s="50" t="s">
        <v>221</v>
      </c>
      <c r="G9" s="51"/>
      <c r="H9" s="51"/>
      <c r="I9" s="51"/>
      <c r="J9" s="52"/>
      <c r="K9" s="54" t="s">
        <v>222</v>
      </c>
      <c r="L9" s="54"/>
      <c r="M9" s="49"/>
      <c r="N9" s="54"/>
      <c r="O9" s="54"/>
      <c r="P9" s="55" t="s">
        <v>42</v>
      </c>
      <c r="Q9" s="54">
        <v>54000</v>
      </c>
      <c r="R9" s="57">
        <v>0.7</v>
      </c>
      <c r="S9" s="58">
        <v>0.25</v>
      </c>
      <c r="T9" s="58">
        <v>0.25</v>
      </c>
      <c r="U9" s="58">
        <v>0.25</v>
      </c>
      <c r="V9" s="58">
        <v>0.25</v>
      </c>
      <c r="W9" s="59" t="s">
        <v>43</v>
      </c>
      <c r="X9" s="60">
        <f>+X10+X16</f>
        <v>60840000</v>
      </c>
    </row>
    <row r="10" spans="1:27" s="46" customFormat="1" ht="64.5" customHeight="1" x14ac:dyDescent="0.35">
      <c r="A10" s="87"/>
      <c r="B10" s="87"/>
      <c r="C10" s="62">
        <v>1</v>
      </c>
      <c r="D10" s="62">
        <v>1</v>
      </c>
      <c r="E10" s="62"/>
      <c r="F10" s="61"/>
      <c r="G10" s="63" t="s">
        <v>223</v>
      </c>
      <c r="H10" s="64"/>
      <c r="I10" s="64"/>
      <c r="J10" s="65"/>
      <c r="K10" s="149" t="s">
        <v>224</v>
      </c>
      <c r="L10" s="66"/>
      <c r="M10" s="66"/>
      <c r="N10" s="66"/>
      <c r="O10" s="66"/>
      <c r="P10" s="66" t="s">
        <v>42</v>
      </c>
      <c r="Q10" s="67">
        <v>1</v>
      </c>
      <c r="R10" s="68">
        <v>0.7</v>
      </c>
      <c r="S10" s="69"/>
      <c r="T10" s="69"/>
      <c r="U10" s="69"/>
      <c r="V10" s="69"/>
      <c r="W10" s="66" t="s">
        <v>43</v>
      </c>
      <c r="X10" s="70">
        <f>SUM(X11:X15)</f>
        <v>0</v>
      </c>
      <c r="AA10" s="71"/>
    </row>
    <row r="11" spans="1:27" s="84" customFormat="1" ht="102" customHeight="1" x14ac:dyDescent="0.35">
      <c r="A11" s="72" t="str">
        <f>+ CONCATENATE("ID", "-", B11, "-",C11, ".", D11, ".", E11)</f>
        <v>ID-DAC-1.1.1</v>
      </c>
      <c r="B11" s="72" t="s">
        <v>56</v>
      </c>
      <c r="C11" s="73">
        <v>1</v>
      </c>
      <c r="D11" s="73">
        <v>1</v>
      </c>
      <c r="E11" s="73">
        <v>1</v>
      </c>
      <c r="F11" s="74"/>
      <c r="G11" s="75"/>
      <c r="H11" s="92" t="s">
        <v>225</v>
      </c>
      <c r="I11" s="279" t="s">
        <v>226</v>
      </c>
      <c r="J11" s="73" t="s">
        <v>56</v>
      </c>
      <c r="K11" s="76" t="s">
        <v>227</v>
      </c>
      <c r="L11" s="73" t="s">
        <v>228</v>
      </c>
      <c r="M11" s="73" t="s">
        <v>229</v>
      </c>
      <c r="N11" s="76" t="s">
        <v>51</v>
      </c>
      <c r="O11" s="76" t="s">
        <v>52</v>
      </c>
      <c r="P11" s="79"/>
      <c r="Q11" s="80"/>
      <c r="R11" s="263">
        <v>0.1</v>
      </c>
      <c r="S11" s="80"/>
      <c r="T11" s="80"/>
      <c r="U11" s="80"/>
      <c r="V11" s="82"/>
      <c r="W11" s="76" t="s">
        <v>43</v>
      </c>
      <c r="X11" s="83">
        <v>0</v>
      </c>
    </row>
    <row r="12" spans="1:27" s="84" customFormat="1" ht="108.75" customHeight="1" x14ac:dyDescent="0.35">
      <c r="A12" s="72" t="str">
        <f>+ CONCATENATE("ID", "-", B12, "-",C12, ".", D12, ".", E12)</f>
        <v>ID-DAC-1.1.2</v>
      </c>
      <c r="B12" s="72" t="s">
        <v>56</v>
      </c>
      <c r="C12" s="73">
        <v>1</v>
      </c>
      <c r="D12" s="73">
        <v>1</v>
      </c>
      <c r="E12" s="73">
        <v>2</v>
      </c>
      <c r="F12" s="74"/>
      <c r="G12" s="75"/>
      <c r="H12" s="92" t="s">
        <v>230</v>
      </c>
      <c r="I12" s="279" t="s">
        <v>231</v>
      </c>
      <c r="J12" s="73" t="s">
        <v>56</v>
      </c>
      <c r="K12" s="76" t="s">
        <v>232</v>
      </c>
      <c r="L12" s="73" t="s">
        <v>233</v>
      </c>
      <c r="M12" s="73" t="s">
        <v>229</v>
      </c>
      <c r="N12" s="76" t="s">
        <v>51</v>
      </c>
      <c r="O12" s="76" t="s">
        <v>52</v>
      </c>
      <c r="P12" s="79"/>
      <c r="Q12" s="80"/>
      <c r="R12" s="263">
        <v>0.4</v>
      </c>
      <c r="S12" s="80"/>
      <c r="T12" s="80"/>
      <c r="U12" s="80"/>
      <c r="V12" s="82"/>
      <c r="W12" s="76" t="s">
        <v>43</v>
      </c>
      <c r="X12" s="83">
        <v>0</v>
      </c>
    </row>
    <row r="13" spans="1:27" s="84" customFormat="1" ht="81.75" customHeight="1" x14ac:dyDescent="0.35">
      <c r="A13" s="72" t="str">
        <f>+ CONCATENATE("ID", "-", B13, "-",C13, ".", D13, ".", E13)</f>
        <v>ID-DAC-1.1.3</v>
      </c>
      <c r="B13" s="72" t="s">
        <v>56</v>
      </c>
      <c r="C13" s="73">
        <v>1</v>
      </c>
      <c r="D13" s="73">
        <v>1</v>
      </c>
      <c r="E13" s="73">
        <v>3</v>
      </c>
      <c r="F13" s="74"/>
      <c r="G13" s="75"/>
      <c r="H13" s="89" t="s">
        <v>234</v>
      </c>
      <c r="I13" s="279" t="s">
        <v>235</v>
      </c>
      <c r="J13" s="73" t="s">
        <v>56</v>
      </c>
      <c r="K13" s="76" t="s">
        <v>236</v>
      </c>
      <c r="L13" s="73" t="s">
        <v>139</v>
      </c>
      <c r="M13" s="73" t="s">
        <v>229</v>
      </c>
      <c r="N13" s="76" t="s">
        <v>51</v>
      </c>
      <c r="O13" s="76" t="s">
        <v>52</v>
      </c>
      <c r="P13" s="79"/>
      <c r="Q13" s="80"/>
      <c r="R13" s="263">
        <v>0.15</v>
      </c>
      <c r="S13" s="80"/>
      <c r="T13" s="80"/>
      <c r="U13" s="80"/>
      <c r="V13" s="82"/>
      <c r="W13" s="76" t="s">
        <v>43</v>
      </c>
      <c r="X13" s="85">
        <v>0</v>
      </c>
    </row>
    <row r="14" spans="1:27" s="84" customFormat="1" ht="81.75" customHeight="1" x14ac:dyDescent="0.35">
      <c r="A14" s="72" t="str">
        <f>+ CONCATENATE("ID", "-", B14, "-",C14, ".", D14, ".", E14)</f>
        <v>ID-DAC-1.1.4</v>
      </c>
      <c r="B14" s="72" t="s">
        <v>56</v>
      </c>
      <c r="C14" s="73">
        <v>1</v>
      </c>
      <c r="D14" s="73">
        <v>1</v>
      </c>
      <c r="E14" s="73">
        <v>4</v>
      </c>
      <c r="F14" s="74"/>
      <c r="G14" s="75"/>
      <c r="H14" s="89" t="s">
        <v>237</v>
      </c>
      <c r="I14" s="279" t="s">
        <v>238</v>
      </c>
      <c r="J14" s="73" t="s">
        <v>56</v>
      </c>
      <c r="K14" s="76" t="s">
        <v>227</v>
      </c>
      <c r="L14" s="73" t="s">
        <v>239</v>
      </c>
      <c r="M14" s="73" t="s">
        <v>229</v>
      </c>
      <c r="N14" s="76" t="s">
        <v>51</v>
      </c>
      <c r="O14" s="76" t="s">
        <v>52</v>
      </c>
      <c r="P14" s="79"/>
      <c r="Q14" s="80"/>
      <c r="R14" s="263">
        <v>0.15</v>
      </c>
      <c r="S14" s="80"/>
      <c r="T14" s="80"/>
      <c r="U14" s="80"/>
      <c r="V14" s="82"/>
      <c r="W14" s="76" t="s">
        <v>43</v>
      </c>
      <c r="X14" s="85">
        <v>0</v>
      </c>
    </row>
    <row r="15" spans="1:27" s="84" customFormat="1" ht="100.5" customHeight="1" x14ac:dyDescent="0.35">
      <c r="A15" s="72" t="str">
        <f>+ CONCATENATE("ID", "-", B15, "-",C15, ".", D15, ".", E15)</f>
        <v>ID-DAC-1.1.5</v>
      </c>
      <c r="B15" s="72" t="s">
        <v>56</v>
      </c>
      <c r="C15" s="73">
        <v>1</v>
      </c>
      <c r="D15" s="73">
        <v>1</v>
      </c>
      <c r="E15" s="73">
        <v>5</v>
      </c>
      <c r="F15" s="74"/>
      <c r="G15" s="75"/>
      <c r="H15" s="89" t="s">
        <v>240</v>
      </c>
      <c r="I15" s="279" t="s">
        <v>241</v>
      </c>
      <c r="J15" s="73" t="s">
        <v>56</v>
      </c>
      <c r="K15" s="76" t="s">
        <v>227</v>
      </c>
      <c r="L15" s="73" t="s">
        <v>239</v>
      </c>
      <c r="M15" s="73" t="s">
        <v>229</v>
      </c>
      <c r="N15" s="76" t="s">
        <v>51</v>
      </c>
      <c r="O15" s="76" t="s">
        <v>52</v>
      </c>
      <c r="P15" s="79"/>
      <c r="Q15" s="80"/>
      <c r="R15" s="263">
        <v>0.2</v>
      </c>
      <c r="S15" s="80"/>
      <c r="T15" s="80"/>
      <c r="U15" s="80"/>
      <c r="V15" s="82"/>
      <c r="W15" s="76" t="s">
        <v>43</v>
      </c>
      <c r="X15" s="85">
        <v>0</v>
      </c>
    </row>
    <row r="16" spans="1:27" s="46" customFormat="1" ht="64.5" customHeight="1" x14ac:dyDescent="0.35">
      <c r="A16" s="87"/>
      <c r="B16" s="87"/>
      <c r="C16" s="62">
        <v>1</v>
      </c>
      <c r="D16" s="62">
        <v>2</v>
      </c>
      <c r="E16" s="62"/>
      <c r="F16" s="61"/>
      <c r="G16" s="63" t="s">
        <v>242</v>
      </c>
      <c r="H16" s="64"/>
      <c r="I16" s="64"/>
      <c r="J16" s="65"/>
      <c r="K16" s="149" t="s">
        <v>224</v>
      </c>
      <c r="L16" s="66"/>
      <c r="M16" s="66"/>
      <c r="N16" s="66"/>
      <c r="O16" s="66"/>
      <c r="P16" s="66" t="s">
        <v>42</v>
      </c>
      <c r="Q16" s="67">
        <v>1</v>
      </c>
      <c r="R16" s="68">
        <v>0.3</v>
      </c>
      <c r="S16" s="69"/>
      <c r="T16" s="69"/>
      <c r="U16" s="69"/>
      <c r="V16" s="69"/>
      <c r="W16" s="66" t="s">
        <v>43</v>
      </c>
      <c r="X16" s="70">
        <f>SUM(X17:X18)</f>
        <v>60840000</v>
      </c>
      <c r="AA16" s="71"/>
    </row>
    <row r="17" spans="1:27" s="84" customFormat="1" ht="42" x14ac:dyDescent="0.35">
      <c r="A17" s="72" t="str">
        <f>+ CONCATENATE("ID", "-", B17, "-",C17, ".", D17, ".", E17)</f>
        <v>ID-DAC-1.2.1</v>
      </c>
      <c r="B17" s="72" t="s">
        <v>56</v>
      </c>
      <c r="C17" s="73">
        <v>1</v>
      </c>
      <c r="D17" s="73">
        <v>2</v>
      </c>
      <c r="E17" s="73">
        <v>1</v>
      </c>
      <c r="F17" s="74"/>
      <c r="G17" s="75"/>
      <c r="H17" s="92" t="s">
        <v>243</v>
      </c>
      <c r="I17" s="78" t="s">
        <v>244</v>
      </c>
      <c r="J17" s="73" t="s">
        <v>56</v>
      </c>
      <c r="K17" s="76" t="s">
        <v>227</v>
      </c>
      <c r="L17" s="73" t="s">
        <v>228</v>
      </c>
      <c r="M17" s="73" t="s">
        <v>229</v>
      </c>
      <c r="N17" s="76" t="s">
        <v>51</v>
      </c>
      <c r="O17" s="76" t="s">
        <v>52</v>
      </c>
      <c r="P17" s="79"/>
      <c r="Q17" s="80"/>
      <c r="R17" s="280">
        <v>0.7</v>
      </c>
      <c r="S17" s="80"/>
      <c r="T17" s="80"/>
      <c r="U17" s="80"/>
      <c r="V17" s="82"/>
      <c r="W17" s="76" t="s">
        <v>43</v>
      </c>
      <c r="X17" s="83">
        <v>60000000</v>
      </c>
    </row>
    <row r="18" spans="1:27" s="84" customFormat="1" ht="81.75" customHeight="1" x14ac:dyDescent="0.35">
      <c r="A18" s="72" t="str">
        <f>+ CONCATENATE("ID", "-", B18, "-",C18, ".", D18, ".", E18)</f>
        <v>ID-DAC-1.2.2</v>
      </c>
      <c r="B18" s="72" t="s">
        <v>56</v>
      </c>
      <c r="C18" s="73">
        <v>1</v>
      </c>
      <c r="D18" s="73">
        <v>2</v>
      </c>
      <c r="E18" s="73">
        <v>2</v>
      </c>
      <c r="F18" s="74"/>
      <c r="G18" s="75"/>
      <c r="H18" s="92" t="s">
        <v>245</v>
      </c>
      <c r="I18" s="78" t="s">
        <v>244</v>
      </c>
      <c r="J18" s="73" t="s">
        <v>56</v>
      </c>
      <c r="K18" s="76" t="s">
        <v>227</v>
      </c>
      <c r="L18" s="73" t="s">
        <v>228</v>
      </c>
      <c r="M18" s="73" t="s">
        <v>229</v>
      </c>
      <c r="N18" s="76" t="s">
        <v>51</v>
      </c>
      <c r="O18" s="76" t="s">
        <v>52</v>
      </c>
      <c r="P18" s="79"/>
      <c r="Q18" s="80"/>
      <c r="R18" s="280">
        <v>0.3</v>
      </c>
      <c r="S18" s="80"/>
      <c r="T18" s="80"/>
      <c r="U18" s="80"/>
      <c r="V18" s="82"/>
      <c r="W18" s="76" t="s">
        <v>43</v>
      </c>
      <c r="X18" s="83">
        <v>840000</v>
      </c>
    </row>
    <row r="19" spans="1:27" s="46" customFormat="1" ht="73.5" customHeight="1" x14ac:dyDescent="0.35">
      <c r="A19" s="86"/>
      <c r="B19" s="49"/>
      <c r="C19" s="49"/>
      <c r="D19" s="49"/>
      <c r="E19" s="49"/>
      <c r="F19" s="50" t="s">
        <v>246</v>
      </c>
      <c r="G19" s="51"/>
      <c r="H19" s="51"/>
      <c r="I19" s="51"/>
      <c r="J19" s="52"/>
      <c r="K19" s="54" t="s">
        <v>224</v>
      </c>
      <c r="L19" s="54"/>
      <c r="M19" s="49"/>
      <c r="N19" s="54"/>
      <c r="O19" s="54"/>
      <c r="P19" s="55" t="s">
        <v>42</v>
      </c>
      <c r="Q19" s="56">
        <v>1</v>
      </c>
      <c r="R19" s="57">
        <v>0.15</v>
      </c>
      <c r="S19" s="58"/>
      <c r="T19" s="58"/>
      <c r="U19" s="58"/>
      <c r="V19" s="58"/>
      <c r="W19" s="59" t="s">
        <v>63</v>
      </c>
      <c r="X19" s="60">
        <f>X20</f>
        <v>0</v>
      </c>
    </row>
    <row r="20" spans="1:27" s="46" customFormat="1" ht="64.5" customHeight="1" x14ac:dyDescent="0.35">
      <c r="A20" s="87"/>
      <c r="B20" s="87"/>
      <c r="C20" s="62">
        <v>2</v>
      </c>
      <c r="D20" s="62">
        <v>1</v>
      </c>
      <c r="E20" s="62"/>
      <c r="F20" s="61"/>
      <c r="G20" s="63" t="s">
        <v>247</v>
      </c>
      <c r="H20" s="64"/>
      <c r="I20" s="64"/>
      <c r="J20" s="65"/>
      <c r="K20" s="66" t="s">
        <v>224</v>
      </c>
      <c r="L20" s="66"/>
      <c r="M20" s="66"/>
      <c r="N20" s="66"/>
      <c r="O20" s="66"/>
      <c r="P20" s="66" t="s">
        <v>42</v>
      </c>
      <c r="Q20" s="67">
        <v>1</v>
      </c>
      <c r="R20" s="68">
        <v>1</v>
      </c>
      <c r="S20" s="69"/>
      <c r="T20" s="69"/>
      <c r="U20" s="69"/>
      <c r="V20" s="69"/>
      <c r="W20" s="66" t="s">
        <v>63</v>
      </c>
      <c r="X20" s="70">
        <f>SUM(X21:X23)</f>
        <v>0</v>
      </c>
      <c r="AA20" s="71"/>
    </row>
    <row r="21" spans="1:27" s="84" customFormat="1" ht="95.25" customHeight="1" x14ac:dyDescent="0.35">
      <c r="A21" s="72" t="str">
        <f t="shared" ref="A21:A23" si="0">+ CONCATENATE("ID", "-", B21, "-",C21, ".", D21, ".", E21)</f>
        <v>ID-DAC-2.1.1</v>
      </c>
      <c r="B21" s="72" t="s">
        <v>56</v>
      </c>
      <c r="C21" s="73">
        <f>C20</f>
        <v>2</v>
      </c>
      <c r="D21" s="73">
        <v>1</v>
      </c>
      <c r="E21" s="73">
        <v>1</v>
      </c>
      <c r="F21" s="74"/>
      <c r="G21" s="75"/>
      <c r="H21" s="89" t="s">
        <v>248</v>
      </c>
      <c r="I21" s="78" t="s">
        <v>249</v>
      </c>
      <c r="J21" s="73" t="s">
        <v>56</v>
      </c>
      <c r="K21" s="76" t="s">
        <v>227</v>
      </c>
      <c r="L21" s="73" t="s">
        <v>228</v>
      </c>
      <c r="M21" s="73" t="s">
        <v>229</v>
      </c>
      <c r="N21" s="76" t="s">
        <v>51</v>
      </c>
      <c r="O21" s="76" t="s">
        <v>52</v>
      </c>
      <c r="P21" s="79"/>
      <c r="Q21" s="80"/>
      <c r="R21" s="81">
        <v>0.45</v>
      </c>
      <c r="S21" s="80"/>
      <c r="T21" s="80"/>
      <c r="U21" s="80"/>
      <c r="V21" s="82"/>
      <c r="W21" s="76" t="s">
        <v>63</v>
      </c>
      <c r="X21" s="91" t="s">
        <v>69</v>
      </c>
    </row>
    <row r="22" spans="1:27" s="84" customFormat="1" ht="86.25" customHeight="1" x14ac:dyDescent="0.35">
      <c r="A22" s="72" t="str">
        <f t="shared" si="0"/>
        <v>ID-DAC-2.1.2</v>
      </c>
      <c r="B22" s="72" t="s">
        <v>56</v>
      </c>
      <c r="C22" s="73">
        <f>C20</f>
        <v>2</v>
      </c>
      <c r="D22" s="73">
        <v>1</v>
      </c>
      <c r="E22" s="73">
        <v>2</v>
      </c>
      <c r="F22" s="74"/>
      <c r="G22" s="75"/>
      <c r="H22" s="92" t="s">
        <v>250</v>
      </c>
      <c r="I22" s="78" t="s">
        <v>249</v>
      </c>
      <c r="J22" s="73" t="s">
        <v>56</v>
      </c>
      <c r="K22" s="76" t="s">
        <v>227</v>
      </c>
      <c r="L22" s="73" t="s">
        <v>228</v>
      </c>
      <c r="M22" s="73" t="s">
        <v>229</v>
      </c>
      <c r="N22" s="76" t="s">
        <v>51</v>
      </c>
      <c r="O22" s="76" t="s">
        <v>52</v>
      </c>
      <c r="P22" s="79"/>
      <c r="Q22" s="80"/>
      <c r="R22" s="81">
        <v>0.3</v>
      </c>
      <c r="S22" s="80"/>
      <c r="T22" s="80"/>
      <c r="U22" s="80"/>
      <c r="V22" s="82"/>
      <c r="W22" s="76" t="s">
        <v>63</v>
      </c>
      <c r="X22" s="91" t="s">
        <v>69</v>
      </c>
    </row>
    <row r="23" spans="1:27" s="84" customFormat="1" ht="85.5" customHeight="1" x14ac:dyDescent="0.35">
      <c r="A23" s="72" t="str">
        <f t="shared" si="0"/>
        <v>ID-DAC-2.1.3</v>
      </c>
      <c r="B23" s="72" t="s">
        <v>56</v>
      </c>
      <c r="C23" s="73">
        <f>C20</f>
        <v>2</v>
      </c>
      <c r="D23" s="73">
        <v>1</v>
      </c>
      <c r="E23" s="73">
        <v>3</v>
      </c>
      <c r="F23" s="74"/>
      <c r="G23" s="75"/>
      <c r="H23" s="89" t="s">
        <v>251</v>
      </c>
      <c r="I23" s="78" t="s">
        <v>252</v>
      </c>
      <c r="J23" s="73" t="s">
        <v>56</v>
      </c>
      <c r="K23" s="76" t="s">
        <v>227</v>
      </c>
      <c r="L23" s="73" t="s">
        <v>228</v>
      </c>
      <c r="M23" s="73" t="s">
        <v>229</v>
      </c>
      <c r="N23" s="76" t="s">
        <v>51</v>
      </c>
      <c r="O23" s="76" t="s">
        <v>52</v>
      </c>
      <c r="P23" s="79"/>
      <c r="Q23" s="80"/>
      <c r="R23" s="263">
        <v>0.25</v>
      </c>
      <c r="S23" s="80"/>
      <c r="T23" s="80"/>
      <c r="U23" s="80"/>
      <c r="V23" s="82"/>
      <c r="W23" s="77" t="s">
        <v>63</v>
      </c>
      <c r="X23" s="91" t="s">
        <v>69</v>
      </c>
    </row>
    <row r="24" spans="1:27" s="46" customFormat="1" ht="73.5" customHeight="1" x14ac:dyDescent="0.35">
      <c r="A24" s="86"/>
      <c r="B24" s="49"/>
      <c r="C24" s="49"/>
      <c r="D24" s="49"/>
      <c r="E24" s="49"/>
      <c r="F24" s="50" t="s">
        <v>253</v>
      </c>
      <c r="G24" s="51"/>
      <c r="H24" s="51"/>
      <c r="I24" s="51"/>
      <c r="J24" s="52"/>
      <c r="K24" s="54" t="s">
        <v>224</v>
      </c>
      <c r="L24" s="54"/>
      <c r="M24" s="49"/>
      <c r="N24" s="54"/>
      <c r="O24" s="54"/>
      <c r="P24" s="55" t="s">
        <v>42</v>
      </c>
      <c r="Q24" s="56">
        <v>1</v>
      </c>
      <c r="R24" s="58">
        <v>0.15</v>
      </c>
      <c r="S24" s="58"/>
      <c r="T24" s="58"/>
      <c r="U24" s="58"/>
      <c r="V24" s="58"/>
      <c r="W24" s="59" t="s">
        <v>63</v>
      </c>
      <c r="X24" s="60">
        <f>X25+X28</f>
        <v>0</v>
      </c>
    </row>
    <row r="25" spans="1:27" s="46" customFormat="1" ht="64.5" customHeight="1" x14ac:dyDescent="0.35">
      <c r="A25" s="87"/>
      <c r="B25" s="87"/>
      <c r="C25" s="62">
        <v>3</v>
      </c>
      <c r="D25" s="62">
        <v>1</v>
      </c>
      <c r="E25" s="62"/>
      <c r="F25" s="61"/>
      <c r="G25" s="63" t="s">
        <v>254</v>
      </c>
      <c r="H25" s="64"/>
      <c r="I25" s="64"/>
      <c r="J25" s="65"/>
      <c r="K25" s="66" t="s">
        <v>224</v>
      </c>
      <c r="L25" s="66"/>
      <c r="M25" s="66"/>
      <c r="N25" s="66"/>
      <c r="O25" s="66"/>
      <c r="P25" s="66" t="s">
        <v>42</v>
      </c>
      <c r="Q25" s="67">
        <v>0.5</v>
      </c>
      <c r="R25" s="88">
        <v>0.5</v>
      </c>
      <c r="S25" s="69"/>
      <c r="T25" s="69"/>
      <c r="U25" s="69"/>
      <c r="V25" s="69"/>
      <c r="W25" s="66" t="s">
        <v>63</v>
      </c>
      <c r="X25" s="70">
        <f>SUM(X26:X27)</f>
        <v>0</v>
      </c>
      <c r="AA25" s="71"/>
    </row>
    <row r="26" spans="1:27" s="84" customFormat="1" ht="86.25" customHeight="1" x14ac:dyDescent="0.35">
      <c r="A26" s="72" t="str">
        <f>+ CONCATENATE("ID", "-", B26, "-",C26, ".", D26, ".", E26)</f>
        <v>ID-DAC-3.1.1</v>
      </c>
      <c r="B26" s="72" t="s">
        <v>56</v>
      </c>
      <c r="C26" s="73">
        <f>C25</f>
        <v>3</v>
      </c>
      <c r="D26" s="73">
        <v>1</v>
      </c>
      <c r="E26" s="73">
        <v>1</v>
      </c>
      <c r="F26" s="74"/>
      <c r="G26" s="75"/>
      <c r="H26" s="89" t="s">
        <v>255</v>
      </c>
      <c r="I26" s="77" t="s">
        <v>66</v>
      </c>
      <c r="J26" s="73" t="s">
        <v>56</v>
      </c>
      <c r="K26" s="76" t="s">
        <v>227</v>
      </c>
      <c r="L26" s="77" t="s">
        <v>67</v>
      </c>
      <c r="M26" s="90" t="s">
        <v>68</v>
      </c>
      <c r="N26" s="77" t="s">
        <v>51</v>
      </c>
      <c r="O26" s="77" t="s">
        <v>52</v>
      </c>
      <c r="P26" s="79"/>
      <c r="Q26" s="80"/>
      <c r="R26" s="81">
        <v>0.7</v>
      </c>
      <c r="S26" s="80"/>
      <c r="T26" s="80"/>
      <c r="U26" s="80"/>
      <c r="V26" s="82"/>
      <c r="W26" s="76" t="s">
        <v>63</v>
      </c>
      <c r="X26" s="91" t="s">
        <v>69</v>
      </c>
    </row>
    <row r="27" spans="1:27" s="84" customFormat="1" ht="73.5" customHeight="1" x14ac:dyDescent="0.35">
      <c r="A27" s="72" t="str">
        <f>+ CONCATENATE("ID", "-", B27, "-",C27, ".", D27, ".", E27)</f>
        <v>ID-DAC-3.1.2</v>
      </c>
      <c r="B27" s="72" t="s">
        <v>56</v>
      </c>
      <c r="C27" s="73">
        <f>C25</f>
        <v>3</v>
      </c>
      <c r="D27" s="73">
        <v>1</v>
      </c>
      <c r="E27" s="73">
        <v>2</v>
      </c>
      <c r="F27" s="74"/>
      <c r="G27" s="75"/>
      <c r="H27" s="92" t="s">
        <v>256</v>
      </c>
      <c r="I27" s="77" t="s">
        <v>212</v>
      </c>
      <c r="J27" s="73" t="s">
        <v>56</v>
      </c>
      <c r="K27" s="76" t="s">
        <v>227</v>
      </c>
      <c r="L27" s="77" t="s">
        <v>67</v>
      </c>
      <c r="M27" s="90" t="s">
        <v>50</v>
      </c>
      <c r="N27" s="77" t="s">
        <v>51</v>
      </c>
      <c r="O27" s="77" t="s">
        <v>52</v>
      </c>
      <c r="P27" s="79"/>
      <c r="Q27" s="80"/>
      <c r="R27" s="81">
        <v>0.3</v>
      </c>
      <c r="S27" s="80"/>
      <c r="T27" s="80"/>
      <c r="U27" s="80"/>
      <c r="V27" s="82"/>
      <c r="W27" s="76" t="s">
        <v>63</v>
      </c>
      <c r="X27" s="91" t="s">
        <v>69</v>
      </c>
    </row>
    <row r="28" spans="1:27" s="46" customFormat="1" ht="64.5" customHeight="1" x14ac:dyDescent="0.35">
      <c r="A28" s="87"/>
      <c r="B28" s="87"/>
      <c r="C28" s="62">
        <v>3</v>
      </c>
      <c r="D28" s="62">
        <v>2</v>
      </c>
      <c r="E28" s="62"/>
      <c r="F28" s="61"/>
      <c r="G28" s="63" t="s">
        <v>257</v>
      </c>
      <c r="H28" s="64"/>
      <c r="I28" s="64"/>
      <c r="J28" s="65"/>
      <c r="K28" s="66" t="s">
        <v>224</v>
      </c>
      <c r="L28" s="66"/>
      <c r="M28" s="66"/>
      <c r="N28" s="66"/>
      <c r="O28" s="66"/>
      <c r="P28" s="66" t="s">
        <v>42</v>
      </c>
      <c r="Q28" s="67">
        <v>0.5</v>
      </c>
      <c r="R28" s="88">
        <v>0.5</v>
      </c>
      <c r="S28" s="69"/>
      <c r="T28" s="69"/>
      <c r="U28" s="69"/>
      <c r="V28" s="69"/>
      <c r="W28" s="66" t="s">
        <v>63</v>
      </c>
      <c r="X28" s="70">
        <f>SUM(X29:X30)</f>
        <v>0</v>
      </c>
      <c r="AA28" s="71"/>
    </row>
    <row r="29" spans="1:27" s="84" customFormat="1" ht="70.5" customHeight="1" x14ac:dyDescent="0.35">
      <c r="A29" s="72" t="str">
        <f>+ CONCATENATE("ID", "-", B29, "-",C29, ".", D29, ".", E29)</f>
        <v>ID-DAC-3.2.1</v>
      </c>
      <c r="B29" s="72" t="s">
        <v>56</v>
      </c>
      <c r="C29" s="73">
        <f>C28</f>
        <v>3</v>
      </c>
      <c r="D29" s="73">
        <v>2</v>
      </c>
      <c r="E29" s="73">
        <v>1</v>
      </c>
      <c r="F29" s="74"/>
      <c r="G29" s="75"/>
      <c r="H29" s="89" t="s">
        <v>258</v>
      </c>
      <c r="I29" s="77" t="s">
        <v>72</v>
      </c>
      <c r="J29" s="73" t="s">
        <v>56</v>
      </c>
      <c r="K29" s="76" t="s">
        <v>227</v>
      </c>
      <c r="L29" s="77" t="s">
        <v>67</v>
      </c>
      <c r="M29" s="90" t="s">
        <v>68</v>
      </c>
      <c r="N29" s="77" t="s">
        <v>51</v>
      </c>
      <c r="O29" s="77" t="s">
        <v>52</v>
      </c>
      <c r="P29" s="79"/>
      <c r="Q29" s="80"/>
      <c r="R29" s="81">
        <v>0.5</v>
      </c>
      <c r="S29" s="80"/>
      <c r="T29" s="80"/>
      <c r="U29" s="80"/>
      <c r="V29" s="82"/>
      <c r="W29" s="76" t="s">
        <v>63</v>
      </c>
      <c r="X29" s="91" t="s">
        <v>69</v>
      </c>
    </row>
    <row r="30" spans="1:27" s="84" customFormat="1" ht="71.25" customHeight="1" x14ac:dyDescent="0.35">
      <c r="A30" s="72" t="str">
        <f>+ CONCATENATE("ID", "-", B30, "-",C30, ".", D30, ".", E30)</f>
        <v>ID-DAC-3.2.2</v>
      </c>
      <c r="B30" s="72" t="s">
        <v>56</v>
      </c>
      <c r="C30" s="73">
        <f>C28</f>
        <v>3</v>
      </c>
      <c r="D30" s="73">
        <v>2</v>
      </c>
      <c r="E30" s="73">
        <v>2</v>
      </c>
      <c r="F30" s="74"/>
      <c r="G30" s="75"/>
      <c r="H30" s="92" t="s">
        <v>259</v>
      </c>
      <c r="I30" s="77" t="s">
        <v>74</v>
      </c>
      <c r="J30" s="73" t="s">
        <v>56</v>
      </c>
      <c r="K30" s="76" t="s">
        <v>227</v>
      </c>
      <c r="L30" s="77" t="s">
        <v>67</v>
      </c>
      <c r="M30" s="90" t="s">
        <v>50</v>
      </c>
      <c r="N30" s="77" t="s">
        <v>51</v>
      </c>
      <c r="O30" s="77" t="s">
        <v>52</v>
      </c>
      <c r="P30" s="79"/>
      <c r="Q30" s="80"/>
      <c r="R30" s="81">
        <v>0.5</v>
      </c>
      <c r="S30" s="80"/>
      <c r="T30" s="80"/>
      <c r="U30" s="80"/>
      <c r="V30" s="82"/>
      <c r="W30" s="76" t="s">
        <v>63</v>
      </c>
      <c r="X30" s="91" t="s">
        <v>69</v>
      </c>
    </row>
    <row r="31" spans="1:27" s="47" customFormat="1" ht="21" x14ac:dyDescent="0.35">
      <c r="I31" s="93"/>
      <c r="K31" s="94"/>
      <c r="L31" s="95"/>
      <c r="N31" s="95"/>
      <c r="O31" s="95"/>
      <c r="P31" s="93"/>
      <c r="R31" s="96"/>
      <c r="W31" s="94"/>
    </row>
    <row r="32" spans="1:27" s="47" customFormat="1" ht="21" x14ac:dyDescent="0.35">
      <c r="I32" s="93"/>
      <c r="K32" s="94"/>
      <c r="L32" s="95"/>
      <c r="N32" s="95"/>
      <c r="O32" s="95"/>
      <c r="P32" s="93"/>
      <c r="R32" s="96"/>
      <c r="W32" s="94" t="s">
        <v>217</v>
      </c>
      <c r="X32" s="281">
        <f>X9+X19+X24</f>
        <v>60840000</v>
      </c>
    </row>
    <row r="33" spans="6:24" s="47" customFormat="1" ht="21" x14ac:dyDescent="0.35">
      <c r="I33" s="93"/>
      <c r="K33" s="94"/>
      <c r="L33" s="95"/>
      <c r="N33" s="95"/>
      <c r="O33" s="95"/>
      <c r="P33" s="93"/>
      <c r="R33" s="96"/>
      <c r="W33" s="94"/>
      <c r="X33" s="281"/>
    </row>
    <row r="34" spans="6:24" s="47" customFormat="1" ht="21.75" thickBot="1" x14ac:dyDescent="0.4">
      <c r="I34" s="93"/>
      <c r="K34" s="94"/>
      <c r="L34" s="95"/>
      <c r="N34" s="95"/>
      <c r="O34" s="95"/>
      <c r="P34" s="282"/>
      <c r="Q34" s="99"/>
      <c r="R34" s="283"/>
      <c r="S34" s="99"/>
      <c r="T34" s="99"/>
      <c r="U34" s="99"/>
      <c r="V34" s="99"/>
      <c r="W34" s="100"/>
      <c r="X34" s="99"/>
    </row>
    <row r="35" spans="6:24" s="47" customFormat="1" ht="37.5" customHeight="1" x14ac:dyDescent="0.35">
      <c r="F35" s="94"/>
      <c r="G35" s="94"/>
      <c r="H35" s="101" t="s">
        <v>260</v>
      </c>
      <c r="I35" s="101"/>
      <c r="J35" s="236"/>
      <c r="K35" s="236"/>
      <c r="P35" s="237" t="s">
        <v>78</v>
      </c>
      <c r="Q35" s="237"/>
      <c r="R35" s="237"/>
      <c r="S35" s="237"/>
      <c r="T35" s="237"/>
      <c r="U35" s="237"/>
      <c r="V35" s="237"/>
      <c r="W35" s="237"/>
      <c r="X35" s="237"/>
    </row>
    <row r="36" spans="6:24" ht="41.25" customHeight="1" x14ac:dyDescent="0.25">
      <c r="H36" s="105" t="s">
        <v>261</v>
      </c>
      <c r="I36" s="105"/>
      <c r="J36" s="154"/>
      <c r="K36" s="154"/>
      <c r="P36" s="105" t="s">
        <v>262</v>
      </c>
      <c r="Q36" s="105"/>
      <c r="R36" s="105"/>
      <c r="S36" s="105"/>
      <c r="T36" s="105"/>
      <c r="U36" s="105"/>
      <c r="V36" s="105"/>
      <c r="W36" s="105"/>
      <c r="X36" s="105"/>
    </row>
    <row r="37" spans="6:24" ht="21" x14ac:dyDescent="0.25">
      <c r="L37" s="12"/>
      <c r="M37" s="111"/>
      <c r="N37" s="112"/>
    </row>
    <row r="38" spans="6:24" ht="21" x14ac:dyDescent="0.25">
      <c r="N38" s="112"/>
      <c r="O38" s="113"/>
    </row>
  </sheetData>
  <sheetProtection selectLockedCells="1"/>
  <autoFilter ref="A8:O30" xr:uid="{00000000-0009-0000-0000-000000000000}"/>
  <dataConsolidate/>
  <mergeCells count="34">
    <mergeCell ref="G25:I25"/>
    <mergeCell ref="G28:I28"/>
    <mergeCell ref="H35:I35"/>
    <mergeCell ref="P35:X35"/>
    <mergeCell ref="H36:I36"/>
    <mergeCell ref="P36:X36"/>
    <mergeCell ref="F9:J9"/>
    <mergeCell ref="G10:I10"/>
    <mergeCell ref="G16:I16"/>
    <mergeCell ref="F19:J19"/>
    <mergeCell ref="G20:I20"/>
    <mergeCell ref="F24:J24"/>
    <mergeCell ref="P6:V6"/>
    <mergeCell ref="W6:X6"/>
    <mergeCell ref="A7:E7"/>
    <mergeCell ref="F7:M7"/>
    <mergeCell ref="N7:O7"/>
    <mergeCell ref="P7:P8"/>
    <mergeCell ref="Q7:Q8"/>
    <mergeCell ref="R7:R8"/>
    <mergeCell ref="W7:W8"/>
    <mergeCell ref="X7:X8"/>
    <mergeCell ref="A5:G5"/>
    <mergeCell ref="I5:O5"/>
    <mergeCell ref="A6:B6"/>
    <mergeCell ref="C6:E6"/>
    <mergeCell ref="F6:I6"/>
    <mergeCell ref="J6:O6"/>
    <mergeCell ref="A1:H3"/>
    <mergeCell ref="I1:O3"/>
    <mergeCell ref="Q1:R1"/>
    <mergeCell ref="V1:X3"/>
    <mergeCell ref="Q2:R2"/>
    <mergeCell ref="Q3:R3"/>
  </mergeCells>
  <dataValidations count="1">
    <dataValidation allowBlank="1" showInputMessage="1" showErrorMessage="1" sqref="B25:B30 B20:B23 B10:B18" xr:uid="{F9DA623E-3D8D-4374-A2C0-FE94087E4AA6}"/>
  </dataValidations>
  <printOptions horizontalCentered="1"/>
  <pageMargins left="0" right="0" top="0.5" bottom="0.5" header="0.3" footer="0.3"/>
  <pageSetup paperSize="5" scale="35" orientation="landscape" r:id="rId1"/>
  <rowBreaks count="1" manualBreakCount="1">
    <brk id="18" max="23" man="1"/>
  </rowBreak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ED358-C075-4D14-B997-7F1049BC86D2}">
  <sheetPr codeName="Sheet1">
    <tabColor theme="3" tint="0.39997558519241921"/>
  </sheetPr>
  <dimension ref="A1:AA144"/>
  <sheetViews>
    <sheetView showGridLines="0" view="pageBreakPreview" zoomScale="50" zoomScaleNormal="80" zoomScaleSheetLayoutView="50" workbookViewId="0">
      <selection activeCell="H8" sqref="H8"/>
    </sheetView>
  </sheetViews>
  <sheetFormatPr defaultColWidth="11.42578125" defaultRowHeight="13.5" x14ac:dyDescent="0.25"/>
  <cols>
    <col min="1" max="1" width="29.5703125" style="15" customWidth="1"/>
    <col min="2" max="2" width="6.7109375" style="12" hidden="1" customWidth="1"/>
    <col min="3" max="4" width="6.7109375" style="104" hidden="1" customWidth="1"/>
    <col min="5" max="5" width="8.42578125" style="104" hidden="1" customWidth="1"/>
    <col min="6" max="7" width="5.7109375" style="15" customWidth="1"/>
    <col min="8" max="8" width="76.42578125" style="15" customWidth="1"/>
    <col min="9" max="9" width="68.85546875" style="107" customWidth="1"/>
    <col min="10" max="10" width="22.85546875" style="12" customWidth="1"/>
    <col min="11" max="11" width="41.140625" style="12" customWidth="1"/>
    <col min="12" max="12" width="22.85546875" style="107" customWidth="1"/>
    <col min="13" max="13" width="18" style="12" hidden="1" customWidth="1"/>
    <col min="14" max="14" width="20.42578125" style="107" hidden="1" customWidth="1"/>
    <col min="15" max="15" width="20.7109375" style="107" hidden="1" customWidth="1"/>
    <col min="16" max="16" width="38.28515625" style="10" hidden="1" customWidth="1"/>
    <col min="17" max="17" width="20.7109375" style="104" customWidth="1"/>
    <col min="18" max="18" width="20.7109375" style="109" customWidth="1"/>
    <col min="19" max="19" width="30.85546875" style="12" hidden="1" customWidth="1"/>
    <col min="20" max="20" width="26.7109375" style="12" hidden="1" customWidth="1"/>
    <col min="21" max="21" width="26" style="12" hidden="1" customWidth="1"/>
    <col min="22" max="22" width="25.7109375" style="12" hidden="1" customWidth="1"/>
    <col min="23" max="23" width="33.42578125" style="104" hidden="1" customWidth="1"/>
    <col min="24" max="24" width="65.140625" style="110" customWidth="1"/>
    <col min="25" max="25" width="33" style="15" customWidth="1"/>
    <col min="26" max="26" width="11.42578125" style="15"/>
    <col min="27" max="27" width="18.42578125" style="15" bestFit="1" customWidth="1"/>
    <col min="28" max="16384" width="11.42578125" style="15"/>
  </cols>
  <sheetData>
    <row r="1" spans="1:27" ht="43.5" customHeight="1" x14ac:dyDescent="0.25">
      <c r="A1" s="1"/>
      <c r="B1" s="2"/>
      <c r="C1" s="2"/>
      <c r="D1" s="2"/>
      <c r="E1" s="2"/>
      <c r="F1" s="2"/>
      <c r="G1" s="2"/>
      <c r="H1" s="3"/>
      <c r="I1" s="4" t="s">
        <v>0</v>
      </c>
      <c r="J1" s="5"/>
      <c r="K1" s="5"/>
      <c r="L1" s="5"/>
      <c r="M1" s="5"/>
      <c r="N1" s="5"/>
      <c r="O1" s="6"/>
      <c r="P1" s="7" t="s">
        <v>1</v>
      </c>
      <c r="Q1" s="11" t="s">
        <v>2</v>
      </c>
      <c r="R1" s="11"/>
      <c r="V1" s="11"/>
      <c r="W1" s="11"/>
      <c r="X1" s="11"/>
      <c r="Y1" s="13"/>
      <c r="Z1" s="14"/>
    </row>
    <row r="2" spans="1:27" ht="45.75" customHeight="1" x14ac:dyDescent="0.25">
      <c r="A2" s="16"/>
      <c r="B2" s="17"/>
      <c r="C2" s="17"/>
      <c r="D2" s="17"/>
      <c r="E2" s="17"/>
      <c r="F2" s="17"/>
      <c r="G2" s="17"/>
      <c r="H2" s="18"/>
      <c r="I2" s="19"/>
      <c r="J2" s="20"/>
      <c r="K2" s="20"/>
      <c r="L2" s="20"/>
      <c r="M2" s="20"/>
      <c r="N2" s="20"/>
      <c r="O2" s="21"/>
      <c r="P2" s="7" t="s">
        <v>3</v>
      </c>
      <c r="Q2" s="11" t="s">
        <v>4</v>
      </c>
      <c r="R2" s="11"/>
      <c r="V2" s="11"/>
      <c r="W2" s="11"/>
      <c r="X2" s="11"/>
      <c r="Y2" s="24"/>
      <c r="Z2" s="14"/>
    </row>
    <row r="3" spans="1:27" ht="30" customHeight="1" x14ac:dyDescent="0.25">
      <c r="A3" s="25"/>
      <c r="B3" s="26"/>
      <c r="C3" s="26"/>
      <c r="D3" s="26"/>
      <c r="E3" s="26"/>
      <c r="F3" s="26"/>
      <c r="G3" s="26"/>
      <c r="H3" s="27"/>
      <c r="I3" s="28"/>
      <c r="J3" s="29"/>
      <c r="K3" s="29"/>
      <c r="L3" s="29"/>
      <c r="M3" s="29"/>
      <c r="N3" s="29"/>
      <c r="O3" s="30"/>
      <c r="P3" s="7" t="s">
        <v>5</v>
      </c>
      <c r="Q3" s="11" t="s">
        <v>6</v>
      </c>
      <c r="R3" s="11"/>
      <c r="V3" s="11"/>
      <c r="W3" s="11"/>
      <c r="X3" s="11"/>
      <c r="Y3" s="24"/>
      <c r="Z3" s="14"/>
    </row>
    <row r="5" spans="1:27" s="45" customFormat="1" ht="61.5" customHeight="1" x14ac:dyDescent="0.25">
      <c r="A5" s="33" t="s">
        <v>7</v>
      </c>
      <c r="B5" s="34"/>
      <c r="C5" s="34"/>
      <c r="D5" s="34"/>
      <c r="E5" s="35"/>
      <c r="F5" s="36"/>
      <c r="G5" s="37"/>
      <c r="H5" s="37"/>
      <c r="I5" s="38"/>
      <c r="J5" s="38"/>
      <c r="K5" s="38"/>
      <c r="L5" s="38"/>
      <c r="M5" s="38"/>
      <c r="N5" s="38"/>
      <c r="O5" s="39"/>
      <c r="P5" s="40"/>
      <c r="Q5" s="41"/>
      <c r="R5" s="42"/>
      <c r="S5" s="42"/>
      <c r="T5" s="42"/>
      <c r="U5" s="42"/>
      <c r="V5" s="42"/>
      <c r="W5" s="43"/>
      <c r="X5" s="44"/>
    </row>
    <row r="6" spans="1:27" s="45" customFormat="1" ht="78" customHeight="1" x14ac:dyDescent="0.2">
      <c r="A6" s="137" t="s">
        <v>8</v>
      </c>
      <c r="B6" s="138"/>
      <c r="C6" s="156"/>
      <c r="D6" s="140"/>
      <c r="E6" s="141"/>
      <c r="F6" s="142" t="s">
        <v>9</v>
      </c>
      <c r="G6" s="143"/>
      <c r="H6" s="143"/>
      <c r="I6" s="144"/>
      <c r="J6" s="145" t="s">
        <v>263</v>
      </c>
      <c r="K6" s="146"/>
      <c r="L6" s="146"/>
      <c r="M6" s="146"/>
      <c r="N6" s="146"/>
      <c r="O6" s="147"/>
      <c r="P6" s="114" t="s">
        <v>11</v>
      </c>
      <c r="Q6" s="115"/>
      <c r="R6" s="115"/>
      <c r="S6" s="115"/>
      <c r="T6" s="115"/>
      <c r="U6" s="115"/>
      <c r="V6" s="116"/>
      <c r="W6" s="117" t="s">
        <v>12</v>
      </c>
      <c r="X6" s="116"/>
    </row>
    <row r="7" spans="1:27" s="46" customFormat="1" ht="25.5" customHeight="1" x14ac:dyDescent="0.35">
      <c r="A7" s="472">
        <v>46008</v>
      </c>
      <c r="B7" s="473"/>
      <c r="C7" s="473"/>
      <c r="D7" s="473"/>
      <c r="E7" s="473"/>
      <c r="F7" s="118" t="s">
        <v>13</v>
      </c>
      <c r="G7" s="119"/>
      <c r="H7" s="119"/>
      <c r="I7" s="119"/>
      <c r="J7" s="119"/>
      <c r="K7" s="119"/>
      <c r="L7" s="119"/>
      <c r="M7" s="120"/>
      <c r="N7" s="121" t="s">
        <v>14</v>
      </c>
      <c r="O7" s="122"/>
      <c r="P7" s="123" t="s">
        <v>15</v>
      </c>
      <c r="Q7" s="124" t="s">
        <v>16</v>
      </c>
      <c r="R7" s="124" t="s">
        <v>17</v>
      </c>
      <c r="S7" s="245" t="s">
        <v>18</v>
      </c>
      <c r="T7" s="245" t="s">
        <v>19</v>
      </c>
      <c r="U7" s="245" t="s">
        <v>20</v>
      </c>
      <c r="V7" s="245" t="s">
        <v>21</v>
      </c>
      <c r="W7" s="126" t="s">
        <v>22</v>
      </c>
      <c r="X7" s="127" t="s">
        <v>23</v>
      </c>
    </row>
    <row r="8" spans="1:27" s="47" customFormat="1" ht="185.25" customHeight="1" x14ac:dyDescent="0.35">
      <c r="A8" s="128" t="s">
        <v>24</v>
      </c>
      <c r="B8" s="128" t="s">
        <v>25</v>
      </c>
      <c r="C8" s="128" t="s">
        <v>26</v>
      </c>
      <c r="D8" s="128" t="s">
        <v>27</v>
      </c>
      <c r="E8" s="128" t="s">
        <v>28</v>
      </c>
      <c r="F8" s="128" t="s">
        <v>29</v>
      </c>
      <c r="G8" s="128" t="s">
        <v>30</v>
      </c>
      <c r="H8" s="128" t="s">
        <v>31</v>
      </c>
      <c r="I8" s="129" t="s">
        <v>32</v>
      </c>
      <c r="J8" s="129" t="s">
        <v>33</v>
      </c>
      <c r="K8" s="130" t="s">
        <v>34</v>
      </c>
      <c r="L8" s="129" t="s">
        <v>35</v>
      </c>
      <c r="M8" s="130" t="s">
        <v>36</v>
      </c>
      <c r="N8" s="131" t="s">
        <v>37</v>
      </c>
      <c r="O8" s="132" t="s">
        <v>38</v>
      </c>
      <c r="P8" s="126"/>
      <c r="Q8" s="133"/>
      <c r="R8" s="133"/>
      <c r="S8" s="134" t="s">
        <v>16</v>
      </c>
      <c r="T8" s="134" t="s">
        <v>16</v>
      </c>
      <c r="U8" s="134" t="s">
        <v>16</v>
      </c>
      <c r="V8" s="134" t="s">
        <v>16</v>
      </c>
      <c r="W8" s="135"/>
      <c r="X8" s="136"/>
    </row>
    <row r="9" spans="1:27" s="46" customFormat="1" ht="73.5" customHeight="1" x14ac:dyDescent="0.35">
      <c r="A9" s="86"/>
      <c r="B9" s="49"/>
      <c r="C9" s="49"/>
      <c r="D9" s="49"/>
      <c r="E9" s="49"/>
      <c r="F9" s="50" t="s">
        <v>264</v>
      </c>
      <c r="G9" s="51"/>
      <c r="H9" s="51"/>
      <c r="I9" s="51"/>
      <c r="J9" s="52"/>
      <c r="K9" s="54" t="s">
        <v>265</v>
      </c>
      <c r="L9" s="54"/>
      <c r="M9" s="49"/>
      <c r="N9" s="54"/>
      <c r="O9" s="54"/>
      <c r="P9" s="55" t="s">
        <v>42</v>
      </c>
      <c r="Q9" s="56">
        <v>1</v>
      </c>
      <c r="R9" s="57">
        <v>0.2</v>
      </c>
      <c r="S9" s="58">
        <v>0.25</v>
      </c>
      <c r="T9" s="58">
        <v>0.25</v>
      </c>
      <c r="U9" s="58">
        <v>0.25</v>
      </c>
      <c r="V9" s="58">
        <v>0.25</v>
      </c>
      <c r="W9" s="59" t="s">
        <v>43</v>
      </c>
      <c r="X9" s="60">
        <f>+X10+X20+X24+X32</f>
        <v>40303818.280000001</v>
      </c>
    </row>
    <row r="10" spans="1:27" s="46" customFormat="1" ht="64.5" customHeight="1" x14ac:dyDescent="0.35">
      <c r="A10" s="87"/>
      <c r="B10" s="87"/>
      <c r="C10" s="62">
        <v>1</v>
      </c>
      <c r="D10" s="62">
        <v>1</v>
      </c>
      <c r="E10" s="62"/>
      <c r="F10" s="61"/>
      <c r="G10" s="63" t="s">
        <v>266</v>
      </c>
      <c r="H10" s="64"/>
      <c r="I10" s="64"/>
      <c r="J10" s="65"/>
      <c r="K10" s="66" t="s">
        <v>267</v>
      </c>
      <c r="L10" s="66"/>
      <c r="M10" s="66"/>
      <c r="N10" s="66"/>
      <c r="O10" s="66"/>
      <c r="P10" s="66" t="s">
        <v>42</v>
      </c>
      <c r="Q10" s="67">
        <v>1</v>
      </c>
      <c r="R10" s="68">
        <v>0.7</v>
      </c>
      <c r="S10" s="69"/>
      <c r="T10" s="69"/>
      <c r="U10" s="69"/>
      <c r="V10" s="69"/>
      <c r="W10" s="66" t="s">
        <v>43</v>
      </c>
      <c r="X10" s="70">
        <f>SUM(X11:X19)</f>
        <v>0</v>
      </c>
      <c r="AA10" s="71"/>
    </row>
    <row r="11" spans="1:27" s="84" customFormat="1" ht="42" x14ac:dyDescent="0.35">
      <c r="A11" s="72" t="str">
        <f>+ CONCATENATE("ID", "-", B11, "-",C11, ".", D11, ".", E11)</f>
        <v>ID-DAF-1.1.1</v>
      </c>
      <c r="B11" s="72" t="s">
        <v>130</v>
      </c>
      <c r="C11" s="73">
        <v>1</v>
      </c>
      <c r="D11" s="73">
        <v>1</v>
      </c>
      <c r="E11" s="73">
        <v>1</v>
      </c>
      <c r="F11" s="74"/>
      <c r="G11" s="75"/>
      <c r="H11" s="92" t="s">
        <v>268</v>
      </c>
      <c r="I11" s="92" t="s">
        <v>269</v>
      </c>
      <c r="J11" s="284" t="s">
        <v>130</v>
      </c>
      <c r="K11" s="284" t="s">
        <v>267</v>
      </c>
      <c r="L11" s="284" t="s">
        <v>67</v>
      </c>
      <c r="M11" s="284" t="s">
        <v>50</v>
      </c>
      <c r="N11" s="284" t="s">
        <v>52</v>
      </c>
      <c r="O11" s="284" t="s">
        <v>52</v>
      </c>
      <c r="P11" s="79"/>
      <c r="Q11" s="80"/>
      <c r="R11" s="285">
        <v>0.1</v>
      </c>
      <c r="S11" s="80"/>
      <c r="T11" s="80"/>
      <c r="U11" s="80"/>
      <c r="V11" s="82"/>
      <c r="W11" s="76" t="s">
        <v>43</v>
      </c>
      <c r="X11" s="83">
        <v>0</v>
      </c>
    </row>
    <row r="12" spans="1:27" s="84" customFormat="1" ht="102" customHeight="1" x14ac:dyDescent="0.35">
      <c r="A12" s="72" t="str">
        <f>+ CONCATENATE("ID", "-", B12, "-",C12, ".", D12, ".", E12)</f>
        <v>ID-DAF-1.1.2</v>
      </c>
      <c r="B12" s="72" t="s">
        <v>130</v>
      </c>
      <c r="C12" s="73">
        <v>1</v>
      </c>
      <c r="D12" s="73">
        <v>1</v>
      </c>
      <c r="E12" s="73">
        <v>2</v>
      </c>
      <c r="F12" s="74"/>
      <c r="G12" s="75"/>
      <c r="H12" s="92" t="s">
        <v>270</v>
      </c>
      <c r="I12" s="92" t="s">
        <v>271</v>
      </c>
      <c r="J12" s="284" t="s">
        <v>130</v>
      </c>
      <c r="K12" s="284" t="s">
        <v>272</v>
      </c>
      <c r="L12" s="284" t="s">
        <v>67</v>
      </c>
      <c r="M12" s="284" t="s">
        <v>50</v>
      </c>
      <c r="N12" s="284" t="s">
        <v>51</v>
      </c>
      <c r="O12" s="284" t="s">
        <v>52</v>
      </c>
      <c r="P12" s="79"/>
      <c r="Q12" s="80"/>
      <c r="R12" s="285">
        <v>0.15</v>
      </c>
      <c r="S12" s="80"/>
      <c r="T12" s="80"/>
      <c r="U12" s="80"/>
      <c r="V12" s="82"/>
      <c r="W12" s="76" t="s">
        <v>43</v>
      </c>
      <c r="X12" s="83">
        <v>0</v>
      </c>
    </row>
    <row r="13" spans="1:27" s="84" customFormat="1" ht="69" customHeight="1" x14ac:dyDescent="0.35">
      <c r="A13" s="72" t="str">
        <f>+ CONCATENATE("ID", "-", B13, "-",C13, ".", D13, ".", E13)</f>
        <v>ID-DAF-1.1.3</v>
      </c>
      <c r="B13" s="72" t="s">
        <v>130</v>
      </c>
      <c r="C13" s="73">
        <v>1</v>
      </c>
      <c r="D13" s="73">
        <v>1</v>
      </c>
      <c r="E13" s="73">
        <v>3</v>
      </c>
      <c r="F13" s="74"/>
      <c r="G13" s="75"/>
      <c r="H13" s="92" t="s">
        <v>273</v>
      </c>
      <c r="I13" s="92" t="s">
        <v>274</v>
      </c>
      <c r="J13" s="284" t="s">
        <v>130</v>
      </c>
      <c r="K13" s="284" t="s">
        <v>272</v>
      </c>
      <c r="L13" s="284" t="s">
        <v>130</v>
      </c>
      <c r="M13" s="284" t="s">
        <v>50</v>
      </c>
      <c r="N13" s="284" t="s">
        <v>51</v>
      </c>
      <c r="O13" s="284" t="s">
        <v>52</v>
      </c>
      <c r="P13" s="79"/>
      <c r="Q13" s="80"/>
      <c r="R13" s="285">
        <v>0.1</v>
      </c>
      <c r="S13" s="80"/>
      <c r="T13" s="80"/>
      <c r="U13" s="80"/>
      <c r="V13" s="82"/>
      <c r="W13" s="76" t="s">
        <v>43</v>
      </c>
      <c r="X13" s="85">
        <v>0</v>
      </c>
    </row>
    <row r="14" spans="1:27" s="46" customFormat="1" ht="68.25" customHeight="1" x14ac:dyDescent="0.35">
      <c r="A14" s="72" t="str">
        <f>+ CONCATENATE("ID", "-", B14, "-",C14, ".", D14, ".", E14)</f>
        <v>ID-DAF-1.1.4</v>
      </c>
      <c r="B14" s="72" t="s">
        <v>130</v>
      </c>
      <c r="C14" s="72">
        <v>1</v>
      </c>
      <c r="D14" s="72">
        <v>1</v>
      </c>
      <c r="E14" s="72">
        <v>4</v>
      </c>
      <c r="F14" s="286"/>
      <c r="G14" s="287"/>
      <c r="H14" s="288" t="s">
        <v>275</v>
      </c>
      <c r="I14" s="288" t="s">
        <v>276</v>
      </c>
      <c r="J14" s="289" t="s">
        <v>130</v>
      </c>
      <c r="K14" s="289" t="s">
        <v>277</v>
      </c>
      <c r="L14" s="290" t="s">
        <v>150</v>
      </c>
      <c r="M14" s="291" t="s">
        <v>50</v>
      </c>
      <c r="N14" s="291" t="s">
        <v>51</v>
      </c>
      <c r="O14" s="291" t="s">
        <v>52</v>
      </c>
      <c r="P14" s="292"/>
      <c r="Q14" s="72"/>
      <c r="R14" s="293">
        <v>0.15</v>
      </c>
      <c r="S14" s="72"/>
      <c r="T14" s="72"/>
      <c r="U14" s="72"/>
      <c r="V14" s="287"/>
      <c r="W14" s="279" t="s">
        <v>43</v>
      </c>
      <c r="X14" s="294">
        <v>0</v>
      </c>
    </row>
    <row r="15" spans="1:27" s="84" customFormat="1" ht="78" customHeight="1" x14ac:dyDescent="0.35">
      <c r="A15" s="72" t="str">
        <f t="shared" ref="A15:A19" si="0">+ CONCATENATE("ID", "-", B15, "-",C15, ".", D15, ".", E15)</f>
        <v>ID-DAF-1.1.5</v>
      </c>
      <c r="B15" s="72" t="s">
        <v>130</v>
      </c>
      <c r="C15" s="73">
        <v>1</v>
      </c>
      <c r="D15" s="73">
        <v>1</v>
      </c>
      <c r="E15" s="73">
        <v>5</v>
      </c>
      <c r="F15" s="74"/>
      <c r="G15" s="295"/>
      <c r="H15" s="92" t="s">
        <v>278</v>
      </c>
      <c r="I15" s="92" t="s">
        <v>274</v>
      </c>
      <c r="J15" s="284" t="s">
        <v>130</v>
      </c>
      <c r="K15" s="284" t="s">
        <v>277</v>
      </c>
      <c r="L15" s="284" t="s">
        <v>130</v>
      </c>
      <c r="M15" s="284" t="s">
        <v>50</v>
      </c>
      <c r="N15" s="284" t="s">
        <v>51</v>
      </c>
      <c r="O15" s="284" t="s">
        <v>52</v>
      </c>
      <c r="P15" s="79"/>
      <c r="Q15" s="80"/>
      <c r="R15" s="285">
        <v>0.1</v>
      </c>
      <c r="S15" s="80"/>
      <c r="T15" s="80"/>
      <c r="U15" s="80"/>
      <c r="V15" s="82"/>
      <c r="W15" s="76" t="s">
        <v>43</v>
      </c>
      <c r="X15" s="85">
        <v>0</v>
      </c>
    </row>
    <row r="16" spans="1:27" s="300" customFormat="1" ht="67.5" customHeight="1" x14ac:dyDescent="0.35">
      <c r="A16" s="72" t="str">
        <f t="shared" si="0"/>
        <v>ID-DAF-1.1.6</v>
      </c>
      <c r="B16" s="72" t="s">
        <v>130</v>
      </c>
      <c r="C16" s="90">
        <v>1</v>
      </c>
      <c r="D16" s="90">
        <v>1</v>
      </c>
      <c r="E16" s="90">
        <v>6</v>
      </c>
      <c r="F16" s="296"/>
      <c r="G16" s="297"/>
      <c r="H16" s="89" t="s">
        <v>279</v>
      </c>
      <c r="I16" s="92" t="s">
        <v>280</v>
      </c>
      <c r="J16" s="298" t="s">
        <v>130</v>
      </c>
      <c r="K16" s="298" t="s">
        <v>277</v>
      </c>
      <c r="L16" s="284" t="s">
        <v>281</v>
      </c>
      <c r="M16" s="298" t="s">
        <v>50</v>
      </c>
      <c r="N16" s="298" t="s">
        <v>51</v>
      </c>
      <c r="O16" s="298" t="s">
        <v>52</v>
      </c>
      <c r="P16" s="292"/>
      <c r="Q16" s="72"/>
      <c r="R16" s="299">
        <v>0.1</v>
      </c>
      <c r="S16" s="72"/>
      <c r="T16" s="72"/>
      <c r="U16" s="72"/>
      <c r="V16" s="287"/>
      <c r="W16" s="77" t="s">
        <v>43</v>
      </c>
      <c r="X16" s="85">
        <v>0</v>
      </c>
    </row>
    <row r="17" spans="1:27" s="300" customFormat="1" ht="58.5" customHeight="1" x14ac:dyDescent="0.35">
      <c r="A17" s="72" t="str">
        <f t="shared" si="0"/>
        <v>ID-DAF-1.1.7</v>
      </c>
      <c r="B17" s="72" t="s">
        <v>130</v>
      </c>
      <c r="C17" s="90">
        <v>1</v>
      </c>
      <c r="D17" s="90">
        <v>1</v>
      </c>
      <c r="E17" s="90">
        <v>7</v>
      </c>
      <c r="F17" s="296"/>
      <c r="G17" s="297"/>
      <c r="H17" s="89" t="s">
        <v>282</v>
      </c>
      <c r="I17" s="89" t="s">
        <v>283</v>
      </c>
      <c r="J17" s="298" t="s">
        <v>130</v>
      </c>
      <c r="K17" s="298" t="s">
        <v>272</v>
      </c>
      <c r="L17" s="298" t="s">
        <v>284</v>
      </c>
      <c r="M17" s="298" t="s">
        <v>50</v>
      </c>
      <c r="N17" s="298" t="s">
        <v>51</v>
      </c>
      <c r="O17" s="298" t="s">
        <v>52</v>
      </c>
      <c r="P17" s="292"/>
      <c r="Q17" s="72"/>
      <c r="R17" s="299">
        <v>0.1</v>
      </c>
      <c r="S17" s="72"/>
      <c r="T17" s="72"/>
      <c r="U17" s="72"/>
      <c r="V17" s="287"/>
      <c r="W17" s="77" t="s">
        <v>43</v>
      </c>
      <c r="X17" s="85">
        <v>0</v>
      </c>
    </row>
    <row r="18" spans="1:27" s="84" customFormat="1" ht="104.25" customHeight="1" x14ac:dyDescent="0.35">
      <c r="A18" s="72" t="str">
        <f t="shared" si="0"/>
        <v>ID-DAF-1.1.8</v>
      </c>
      <c r="B18" s="72" t="s">
        <v>130</v>
      </c>
      <c r="C18" s="73">
        <v>1</v>
      </c>
      <c r="D18" s="73">
        <v>1</v>
      </c>
      <c r="E18" s="73">
        <v>8</v>
      </c>
      <c r="F18" s="74"/>
      <c r="G18" s="295"/>
      <c r="H18" s="92" t="s">
        <v>285</v>
      </c>
      <c r="I18" s="92" t="s">
        <v>286</v>
      </c>
      <c r="J18" s="284" t="s">
        <v>130</v>
      </c>
      <c r="K18" s="284" t="s">
        <v>277</v>
      </c>
      <c r="L18" s="284" t="s">
        <v>287</v>
      </c>
      <c r="M18" s="284" t="s">
        <v>50</v>
      </c>
      <c r="N18" s="284" t="s">
        <v>51</v>
      </c>
      <c r="O18" s="284" t="s">
        <v>52</v>
      </c>
      <c r="P18" s="79"/>
      <c r="Q18" s="80"/>
      <c r="R18" s="285">
        <v>0.1</v>
      </c>
      <c r="S18" s="80"/>
      <c r="T18" s="80"/>
      <c r="U18" s="80"/>
      <c r="V18" s="82"/>
      <c r="W18" s="76" t="s">
        <v>43</v>
      </c>
      <c r="X18" s="85">
        <v>0</v>
      </c>
    </row>
    <row r="19" spans="1:27" s="300" customFormat="1" ht="75.75" customHeight="1" x14ac:dyDescent="0.35">
      <c r="A19" s="72" t="str">
        <f t="shared" si="0"/>
        <v>ID-DAF-1.1.9</v>
      </c>
      <c r="B19" s="72" t="s">
        <v>130</v>
      </c>
      <c r="C19" s="90">
        <v>1</v>
      </c>
      <c r="D19" s="90">
        <v>1</v>
      </c>
      <c r="E19" s="90">
        <v>9</v>
      </c>
      <c r="F19" s="296"/>
      <c r="G19" s="297"/>
      <c r="H19" s="89" t="s">
        <v>288</v>
      </c>
      <c r="I19" s="92" t="s">
        <v>289</v>
      </c>
      <c r="J19" s="298" t="s">
        <v>130</v>
      </c>
      <c r="K19" s="298" t="s">
        <v>277</v>
      </c>
      <c r="L19" s="298" t="s">
        <v>287</v>
      </c>
      <c r="M19" s="298" t="s">
        <v>50</v>
      </c>
      <c r="N19" s="298" t="s">
        <v>51</v>
      </c>
      <c r="O19" s="298" t="s">
        <v>52</v>
      </c>
      <c r="P19" s="292"/>
      <c r="Q19" s="72"/>
      <c r="R19" s="299">
        <v>0.1</v>
      </c>
      <c r="S19" s="72"/>
      <c r="T19" s="72"/>
      <c r="U19" s="72"/>
      <c r="V19" s="287"/>
      <c r="W19" s="77" t="s">
        <v>43</v>
      </c>
      <c r="X19" s="85">
        <v>0</v>
      </c>
    </row>
    <row r="20" spans="1:27" s="46" customFormat="1" ht="64.5" customHeight="1" x14ac:dyDescent="0.35">
      <c r="A20" s="87"/>
      <c r="B20" s="87"/>
      <c r="C20" s="62">
        <v>1</v>
      </c>
      <c r="D20" s="62">
        <v>2</v>
      </c>
      <c r="E20" s="62"/>
      <c r="F20" s="61"/>
      <c r="G20" s="63" t="s">
        <v>290</v>
      </c>
      <c r="H20" s="64"/>
      <c r="I20" s="64"/>
      <c r="J20" s="65"/>
      <c r="K20" s="66" t="s">
        <v>291</v>
      </c>
      <c r="L20" s="66"/>
      <c r="M20" s="66"/>
      <c r="N20" s="66"/>
      <c r="O20" s="66"/>
      <c r="P20" s="66" t="s">
        <v>42</v>
      </c>
      <c r="Q20" s="67">
        <v>1</v>
      </c>
      <c r="R20" s="68">
        <v>0.1</v>
      </c>
      <c r="S20" s="69"/>
      <c r="T20" s="69"/>
      <c r="U20" s="69"/>
      <c r="V20" s="69"/>
      <c r="W20" s="66" t="s">
        <v>43</v>
      </c>
      <c r="X20" s="70">
        <f>SUM(X21:X23)</f>
        <v>19096330</v>
      </c>
      <c r="AA20" s="71"/>
    </row>
    <row r="21" spans="1:27" s="84" customFormat="1" ht="88.5" customHeight="1" x14ac:dyDescent="0.35">
      <c r="A21" s="72" t="str">
        <f>+ CONCATENATE("ID", "-", B21, "-",C21, ".", D21, ".", E21)</f>
        <v>ID-DAF-1.2.1</v>
      </c>
      <c r="B21" s="72" t="s">
        <v>130</v>
      </c>
      <c r="C21" s="73">
        <v>1</v>
      </c>
      <c r="D21" s="73">
        <v>2</v>
      </c>
      <c r="E21" s="73">
        <v>1</v>
      </c>
      <c r="F21" s="74"/>
      <c r="G21" s="75"/>
      <c r="H21" s="92" t="s">
        <v>292</v>
      </c>
      <c r="I21" s="301" t="s">
        <v>293</v>
      </c>
      <c r="J21" s="90" t="s">
        <v>130</v>
      </c>
      <c r="K21" s="302" t="s">
        <v>294</v>
      </c>
      <c r="L21" s="279" t="s">
        <v>59</v>
      </c>
      <c r="M21" s="90" t="s">
        <v>50</v>
      </c>
      <c r="N21" s="279" t="s">
        <v>51</v>
      </c>
      <c r="O21" s="279" t="s">
        <v>52</v>
      </c>
      <c r="P21" s="79"/>
      <c r="Q21" s="80"/>
      <c r="R21" s="263">
        <v>0.35</v>
      </c>
      <c r="S21" s="80"/>
      <c r="T21" s="80"/>
      <c r="U21" s="80"/>
      <c r="V21" s="82"/>
      <c r="W21" s="76" t="s">
        <v>43</v>
      </c>
      <c r="X21" s="83">
        <f>2060200+1999650+2000670+155000+1499775+3619965+29200+999970+313200+247700+81000-810000</f>
        <v>12196330</v>
      </c>
    </row>
    <row r="22" spans="1:27" s="84" customFormat="1" ht="96.75" customHeight="1" x14ac:dyDescent="0.35">
      <c r="A22" s="72" t="str">
        <f>+ CONCATENATE("ID", "-", B22, "-",C22, ".", D22, ".", E22)</f>
        <v>ID-DAF-1.2.2</v>
      </c>
      <c r="B22" s="72" t="s">
        <v>130</v>
      </c>
      <c r="C22" s="73">
        <v>1</v>
      </c>
      <c r="D22" s="73">
        <v>2</v>
      </c>
      <c r="E22" s="73">
        <v>2</v>
      </c>
      <c r="F22" s="74"/>
      <c r="G22" s="75"/>
      <c r="H22" s="92" t="s">
        <v>295</v>
      </c>
      <c r="I22" s="303" t="s">
        <v>296</v>
      </c>
      <c r="J22" s="90" t="s">
        <v>130</v>
      </c>
      <c r="K22" s="302" t="s">
        <v>294</v>
      </c>
      <c r="L22" s="90" t="s">
        <v>130</v>
      </c>
      <c r="M22" s="90" t="s">
        <v>50</v>
      </c>
      <c r="N22" s="279" t="s">
        <v>51</v>
      </c>
      <c r="O22" s="279" t="s">
        <v>52</v>
      </c>
      <c r="P22" s="79"/>
      <c r="Q22" s="80"/>
      <c r="R22" s="263">
        <v>0.35</v>
      </c>
      <c r="S22" s="80"/>
      <c r="T22" s="80"/>
      <c r="U22" s="80"/>
      <c r="V22" s="82"/>
      <c r="W22" s="76" t="s">
        <v>43</v>
      </c>
      <c r="X22" s="83">
        <v>6900000</v>
      </c>
    </row>
    <row r="23" spans="1:27" s="84" customFormat="1" ht="75" customHeight="1" x14ac:dyDescent="0.35">
      <c r="A23" s="72" t="str">
        <f t="shared" ref="A23" si="1">+ CONCATENATE("ID", "-", B23, "-",C23, ".", D23, ".", E23)</f>
        <v>ID-DAF-1.2.11</v>
      </c>
      <c r="B23" s="72" t="s">
        <v>130</v>
      </c>
      <c r="C23" s="73">
        <v>1</v>
      </c>
      <c r="D23" s="73">
        <v>2</v>
      </c>
      <c r="E23" s="73">
        <v>11</v>
      </c>
      <c r="F23" s="74"/>
      <c r="G23" s="75"/>
      <c r="H23" s="92" t="s">
        <v>297</v>
      </c>
      <c r="I23" s="260" t="s">
        <v>298</v>
      </c>
      <c r="J23" s="73" t="s">
        <v>130</v>
      </c>
      <c r="K23" s="76" t="s">
        <v>299</v>
      </c>
      <c r="L23" s="90" t="s">
        <v>130</v>
      </c>
      <c r="M23" s="90" t="s">
        <v>50</v>
      </c>
      <c r="N23" s="76" t="s">
        <v>51</v>
      </c>
      <c r="O23" s="76" t="s">
        <v>52</v>
      </c>
      <c r="P23" s="79"/>
      <c r="Q23" s="80"/>
      <c r="R23" s="263">
        <v>0.3</v>
      </c>
      <c r="S23" s="80"/>
      <c r="T23" s="80"/>
      <c r="U23" s="80"/>
      <c r="V23" s="82"/>
      <c r="W23" s="76" t="s">
        <v>43</v>
      </c>
      <c r="X23" s="85">
        <v>0</v>
      </c>
    </row>
    <row r="24" spans="1:27" s="46" customFormat="1" ht="64.5" customHeight="1" x14ac:dyDescent="0.35">
      <c r="A24" s="87"/>
      <c r="B24" s="87"/>
      <c r="C24" s="62">
        <v>1</v>
      </c>
      <c r="D24" s="62">
        <v>3</v>
      </c>
      <c r="E24" s="62"/>
      <c r="F24" s="61"/>
      <c r="G24" s="63" t="s">
        <v>300</v>
      </c>
      <c r="H24" s="64"/>
      <c r="I24" s="64"/>
      <c r="J24" s="65"/>
      <c r="K24" s="66" t="s">
        <v>291</v>
      </c>
      <c r="L24" s="66"/>
      <c r="M24" s="66"/>
      <c r="N24" s="66"/>
      <c r="O24" s="66"/>
      <c r="P24" s="66" t="s">
        <v>42</v>
      </c>
      <c r="Q24" s="67">
        <v>1</v>
      </c>
      <c r="R24" s="68">
        <v>0.1</v>
      </c>
      <c r="S24" s="69"/>
      <c r="T24" s="69"/>
      <c r="U24" s="69"/>
      <c r="V24" s="69"/>
      <c r="W24" s="66" t="s">
        <v>43</v>
      </c>
      <c r="X24" s="70">
        <f>SUM(X25:X31)</f>
        <v>0</v>
      </c>
      <c r="AA24" s="71"/>
    </row>
    <row r="25" spans="1:27" s="84" customFormat="1" ht="42" x14ac:dyDescent="0.35">
      <c r="A25" s="72" t="str">
        <f>+ CONCATENATE("ID", "-", B25, "-",C25, ".", D25, ".", E25)</f>
        <v>ID-DAF-1.3.1</v>
      </c>
      <c r="B25" s="72" t="s">
        <v>130</v>
      </c>
      <c r="C25" s="73">
        <v>1</v>
      </c>
      <c r="D25" s="73">
        <v>3</v>
      </c>
      <c r="E25" s="73">
        <v>1</v>
      </c>
      <c r="F25" s="74"/>
      <c r="G25" s="75"/>
      <c r="H25" s="92" t="s">
        <v>301</v>
      </c>
      <c r="I25" s="92" t="s">
        <v>302</v>
      </c>
      <c r="J25" s="90" t="s">
        <v>130</v>
      </c>
      <c r="K25" s="77" t="s">
        <v>291</v>
      </c>
      <c r="L25" s="279" t="s">
        <v>204</v>
      </c>
      <c r="M25" s="90" t="s">
        <v>50</v>
      </c>
      <c r="N25" s="76" t="s">
        <v>51</v>
      </c>
      <c r="O25" s="76" t="s">
        <v>52</v>
      </c>
      <c r="P25" s="79"/>
      <c r="Q25" s="80"/>
      <c r="R25" s="263">
        <v>0.15</v>
      </c>
      <c r="S25" s="80"/>
      <c r="T25" s="80"/>
      <c r="U25" s="80"/>
      <c r="V25" s="82"/>
      <c r="W25" s="76" t="s">
        <v>43</v>
      </c>
      <c r="X25" s="83">
        <v>0</v>
      </c>
    </row>
    <row r="26" spans="1:27" s="84" customFormat="1" ht="72.75" customHeight="1" x14ac:dyDescent="0.35">
      <c r="A26" s="72" t="str">
        <f>+ CONCATENATE("ID", "-", B26, "-",C26, ".", D26, ".", E26)</f>
        <v>ID-DAF-1.3.2</v>
      </c>
      <c r="B26" s="72" t="s">
        <v>130</v>
      </c>
      <c r="C26" s="73">
        <v>1</v>
      </c>
      <c r="D26" s="73">
        <v>3</v>
      </c>
      <c r="E26" s="73">
        <v>2</v>
      </c>
      <c r="F26" s="74"/>
      <c r="G26" s="75"/>
      <c r="H26" s="92" t="s">
        <v>303</v>
      </c>
      <c r="I26" s="92" t="s">
        <v>304</v>
      </c>
      <c r="J26" s="90" t="s">
        <v>130</v>
      </c>
      <c r="K26" s="77" t="s">
        <v>305</v>
      </c>
      <c r="L26" s="77" t="s">
        <v>130</v>
      </c>
      <c r="M26" s="90" t="s">
        <v>50</v>
      </c>
      <c r="N26" s="76" t="s">
        <v>51</v>
      </c>
      <c r="O26" s="76" t="s">
        <v>52</v>
      </c>
      <c r="P26" s="79"/>
      <c r="Q26" s="80"/>
      <c r="R26" s="263">
        <v>0.15</v>
      </c>
      <c r="S26" s="80"/>
      <c r="T26" s="80"/>
      <c r="U26" s="80"/>
      <c r="V26" s="82"/>
      <c r="W26" s="76" t="s">
        <v>43</v>
      </c>
      <c r="X26" s="83">
        <v>0</v>
      </c>
    </row>
    <row r="27" spans="1:27" s="84" customFormat="1" ht="64.5" customHeight="1" x14ac:dyDescent="0.35">
      <c r="A27" s="72" t="str">
        <f>+ CONCATENATE("ID", "-", B27, "-",C27, ".", D27, ".", E27)</f>
        <v>ID-DAF-1.3.3</v>
      </c>
      <c r="B27" s="72" t="s">
        <v>130</v>
      </c>
      <c r="C27" s="73">
        <v>1</v>
      </c>
      <c r="D27" s="73">
        <v>3</v>
      </c>
      <c r="E27" s="73">
        <v>3</v>
      </c>
      <c r="F27" s="74"/>
      <c r="G27" s="75"/>
      <c r="H27" s="92" t="s">
        <v>306</v>
      </c>
      <c r="I27" s="92" t="s">
        <v>307</v>
      </c>
      <c r="J27" s="90" t="s">
        <v>130</v>
      </c>
      <c r="K27" s="77" t="s">
        <v>308</v>
      </c>
      <c r="L27" s="90" t="s">
        <v>130</v>
      </c>
      <c r="M27" s="90" t="s">
        <v>50</v>
      </c>
      <c r="N27" s="76" t="s">
        <v>51</v>
      </c>
      <c r="O27" s="76" t="s">
        <v>52</v>
      </c>
      <c r="P27" s="79"/>
      <c r="Q27" s="80"/>
      <c r="R27" s="263">
        <v>0.15</v>
      </c>
      <c r="S27" s="80"/>
      <c r="T27" s="80"/>
      <c r="U27" s="80"/>
      <c r="V27" s="82"/>
      <c r="W27" s="76" t="s">
        <v>43</v>
      </c>
      <c r="X27" s="85">
        <v>0</v>
      </c>
    </row>
    <row r="28" spans="1:27" s="84" customFormat="1" ht="75" customHeight="1" x14ac:dyDescent="0.35">
      <c r="A28" s="72" t="str">
        <f>+ CONCATENATE("ID", "-", B28, "-",C28, ".", D28, ".", E28)</f>
        <v>ID-DAF-1.3.4</v>
      </c>
      <c r="B28" s="72" t="s">
        <v>130</v>
      </c>
      <c r="C28" s="73">
        <v>1</v>
      </c>
      <c r="D28" s="73">
        <v>3</v>
      </c>
      <c r="E28" s="73">
        <v>4</v>
      </c>
      <c r="F28" s="74"/>
      <c r="G28" s="75"/>
      <c r="H28" s="92" t="s">
        <v>309</v>
      </c>
      <c r="I28" s="92" t="s">
        <v>310</v>
      </c>
      <c r="J28" s="90" t="s">
        <v>130</v>
      </c>
      <c r="K28" s="77" t="s">
        <v>311</v>
      </c>
      <c r="L28" s="77" t="s">
        <v>59</v>
      </c>
      <c r="M28" s="90" t="s">
        <v>50</v>
      </c>
      <c r="N28" s="76" t="s">
        <v>51</v>
      </c>
      <c r="O28" s="76" t="s">
        <v>52</v>
      </c>
      <c r="P28" s="79"/>
      <c r="Q28" s="80"/>
      <c r="R28" s="263">
        <v>0.15</v>
      </c>
      <c r="S28" s="80"/>
      <c r="T28" s="80"/>
      <c r="U28" s="80"/>
      <c r="V28" s="82"/>
      <c r="W28" s="76" t="s">
        <v>43</v>
      </c>
      <c r="X28" s="85">
        <v>0</v>
      </c>
    </row>
    <row r="29" spans="1:27" s="223" customFormat="1" ht="75" customHeight="1" x14ac:dyDescent="0.35">
      <c r="A29" s="304" t="str">
        <f t="shared" ref="A29:A30" si="2">+ CONCATENATE("ID", "-", B29, "-",C29, ".", D29, ".", E29)</f>
        <v>ID-DAF-1.3.5</v>
      </c>
      <c r="B29" s="304" t="s">
        <v>130</v>
      </c>
      <c r="C29" s="148">
        <v>1</v>
      </c>
      <c r="D29" s="148">
        <v>3</v>
      </c>
      <c r="E29" s="148">
        <v>5</v>
      </c>
      <c r="F29" s="305"/>
      <c r="G29" s="306"/>
      <c r="H29" s="307" t="s">
        <v>312</v>
      </c>
      <c r="I29" s="307" t="s">
        <v>313</v>
      </c>
      <c r="J29" s="304" t="s">
        <v>130</v>
      </c>
      <c r="K29" s="308" t="s">
        <v>308</v>
      </c>
      <c r="L29" s="304" t="s">
        <v>130</v>
      </c>
      <c r="M29" s="304" t="s">
        <v>50</v>
      </c>
      <c r="N29" s="309" t="s">
        <v>51</v>
      </c>
      <c r="O29" s="309" t="s">
        <v>52</v>
      </c>
      <c r="P29" s="310"/>
      <c r="Q29" s="311"/>
      <c r="R29" s="312">
        <v>0.15</v>
      </c>
      <c r="S29" s="311"/>
      <c r="T29" s="311"/>
      <c r="U29" s="311"/>
      <c r="V29" s="313"/>
      <c r="W29" s="309" t="s">
        <v>43</v>
      </c>
      <c r="X29" s="314">
        <v>0</v>
      </c>
    </row>
    <row r="30" spans="1:27" s="84" customFormat="1" ht="75" customHeight="1" x14ac:dyDescent="0.35">
      <c r="A30" s="72" t="str">
        <f t="shared" si="2"/>
        <v>ID-DAF-1.3.6</v>
      </c>
      <c r="B30" s="72" t="s">
        <v>130</v>
      </c>
      <c r="C30" s="73">
        <v>1</v>
      </c>
      <c r="D30" s="73">
        <v>3</v>
      </c>
      <c r="E30" s="73">
        <v>6</v>
      </c>
      <c r="F30" s="315"/>
      <c r="G30" s="316"/>
      <c r="H30" s="92" t="s">
        <v>314</v>
      </c>
      <c r="I30" s="92" t="s">
        <v>315</v>
      </c>
      <c r="J30" s="90" t="s">
        <v>130</v>
      </c>
      <c r="K30" s="317" t="s">
        <v>291</v>
      </c>
      <c r="L30" s="90" t="s">
        <v>204</v>
      </c>
      <c r="M30" s="90" t="s">
        <v>50</v>
      </c>
      <c r="N30" s="76" t="s">
        <v>51</v>
      </c>
      <c r="O30" s="76" t="s">
        <v>52</v>
      </c>
      <c r="P30" s="266"/>
      <c r="Q30" s="267"/>
      <c r="R30" s="318">
        <v>0.1</v>
      </c>
      <c r="S30" s="267"/>
      <c r="T30" s="267"/>
      <c r="U30" s="267"/>
      <c r="V30" s="268"/>
      <c r="W30" s="76" t="s">
        <v>43</v>
      </c>
      <c r="X30" s="85">
        <v>0</v>
      </c>
    </row>
    <row r="31" spans="1:27" s="84" customFormat="1" ht="75" customHeight="1" x14ac:dyDescent="0.35">
      <c r="A31" s="72" t="str">
        <f>+ CONCATENATE("ID", "-", B31, "-",C31, ".", D31, ".", E31)</f>
        <v>ID-DAF-1.3.7</v>
      </c>
      <c r="B31" s="72" t="s">
        <v>130</v>
      </c>
      <c r="C31" s="73">
        <v>1</v>
      </c>
      <c r="D31" s="73">
        <v>3</v>
      </c>
      <c r="E31" s="73">
        <v>7</v>
      </c>
      <c r="F31" s="315"/>
      <c r="G31" s="316"/>
      <c r="H31" s="92" t="s">
        <v>316</v>
      </c>
      <c r="I31" s="92" t="s">
        <v>317</v>
      </c>
      <c r="J31" s="90" t="s">
        <v>130</v>
      </c>
      <c r="K31" s="317" t="s">
        <v>318</v>
      </c>
      <c r="L31" s="90" t="s">
        <v>130</v>
      </c>
      <c r="M31" s="90" t="s">
        <v>50</v>
      </c>
      <c r="N31" s="76" t="s">
        <v>51</v>
      </c>
      <c r="O31" s="76" t="s">
        <v>52</v>
      </c>
      <c r="P31" s="266"/>
      <c r="Q31" s="267"/>
      <c r="R31" s="318">
        <v>0.15</v>
      </c>
      <c r="S31" s="267"/>
      <c r="T31" s="267"/>
      <c r="U31" s="267"/>
      <c r="V31" s="268"/>
      <c r="W31" s="76" t="s">
        <v>43</v>
      </c>
      <c r="X31" s="85">
        <v>0</v>
      </c>
    </row>
    <row r="32" spans="1:27" s="46" customFormat="1" ht="64.5" customHeight="1" x14ac:dyDescent="0.35">
      <c r="A32" s="87"/>
      <c r="B32" s="87"/>
      <c r="C32" s="62">
        <v>1</v>
      </c>
      <c r="D32" s="62">
        <v>4</v>
      </c>
      <c r="E32" s="62"/>
      <c r="F32" s="61"/>
      <c r="G32" s="63" t="s">
        <v>319</v>
      </c>
      <c r="H32" s="64"/>
      <c r="I32" s="64"/>
      <c r="J32" s="65"/>
      <c r="K32" s="66" t="s">
        <v>320</v>
      </c>
      <c r="L32" s="66"/>
      <c r="M32" s="66"/>
      <c r="N32" s="66"/>
      <c r="O32" s="66"/>
      <c r="P32" s="66" t="s">
        <v>42</v>
      </c>
      <c r="Q32" s="67">
        <v>1</v>
      </c>
      <c r="R32" s="68">
        <v>0.1</v>
      </c>
      <c r="S32" s="69"/>
      <c r="T32" s="69"/>
      <c r="U32" s="69"/>
      <c r="V32" s="69"/>
      <c r="W32" s="66" t="s">
        <v>43</v>
      </c>
      <c r="X32" s="70">
        <f>SUM(X33:X42)</f>
        <v>21207488.280000001</v>
      </c>
      <c r="AA32" s="71"/>
    </row>
    <row r="33" spans="1:27" s="84" customFormat="1" ht="71.25" customHeight="1" x14ac:dyDescent="0.35">
      <c r="A33" s="72" t="str">
        <f>+ CONCATENATE("ID", "-", B33, "-",C33, ".", D33, ".", E33)</f>
        <v>ID-DAF-1.4.1</v>
      </c>
      <c r="B33" s="72" t="s">
        <v>130</v>
      </c>
      <c r="C33" s="73">
        <v>1</v>
      </c>
      <c r="D33" s="73">
        <v>4</v>
      </c>
      <c r="E33" s="73">
        <v>1</v>
      </c>
      <c r="F33" s="74"/>
      <c r="G33" s="75"/>
      <c r="H33" s="92" t="s">
        <v>321</v>
      </c>
      <c r="I33" s="92" t="s">
        <v>322</v>
      </c>
      <c r="J33" s="80" t="s">
        <v>130</v>
      </c>
      <c r="K33" s="290" t="s">
        <v>323</v>
      </c>
      <c r="L33" s="80" t="s">
        <v>130</v>
      </c>
      <c r="M33" s="72" t="s">
        <v>50</v>
      </c>
      <c r="N33" s="279" t="s">
        <v>51</v>
      </c>
      <c r="O33" s="279" t="s">
        <v>51</v>
      </c>
      <c r="P33" s="79"/>
      <c r="Q33" s="80"/>
      <c r="R33" s="318">
        <v>0.1</v>
      </c>
      <c r="S33" s="80"/>
      <c r="T33" s="80"/>
      <c r="U33" s="80"/>
      <c r="V33" s="82"/>
      <c r="W33" s="76" t="s">
        <v>43</v>
      </c>
      <c r="X33" s="83">
        <v>0</v>
      </c>
    </row>
    <row r="34" spans="1:27" s="84" customFormat="1" ht="101.25" customHeight="1" x14ac:dyDescent="0.35">
      <c r="A34" s="72" t="str">
        <f>+ CONCATENATE("ID", "-", B34, "-",C34, ".", D34, ".", E34)</f>
        <v>ID-DAF-1.4.2</v>
      </c>
      <c r="B34" s="72" t="s">
        <v>130</v>
      </c>
      <c r="C34" s="73">
        <v>1</v>
      </c>
      <c r="D34" s="73">
        <v>4</v>
      </c>
      <c r="E34" s="73">
        <v>2</v>
      </c>
      <c r="F34" s="74"/>
      <c r="G34" s="75"/>
      <c r="H34" s="92" t="s">
        <v>324</v>
      </c>
      <c r="I34" s="92" t="s">
        <v>325</v>
      </c>
      <c r="J34" s="80" t="s">
        <v>130</v>
      </c>
      <c r="K34" s="290" t="s">
        <v>326</v>
      </c>
      <c r="L34" s="80" t="s">
        <v>130</v>
      </c>
      <c r="M34" s="72" t="s">
        <v>50</v>
      </c>
      <c r="N34" s="279" t="s">
        <v>51</v>
      </c>
      <c r="O34" s="279" t="s">
        <v>52</v>
      </c>
      <c r="P34" s="79"/>
      <c r="Q34" s="80"/>
      <c r="R34" s="318">
        <v>0.15</v>
      </c>
      <c r="S34" s="80"/>
      <c r="T34" s="80"/>
      <c r="U34" s="80"/>
      <c r="V34" s="82"/>
      <c r="W34" s="76" t="s">
        <v>43</v>
      </c>
      <c r="X34" s="83">
        <f>828000+102890+14000+292000+990375+8000+502300+13759.32+54000+180350</f>
        <v>2985674.32</v>
      </c>
    </row>
    <row r="35" spans="1:27" s="84" customFormat="1" ht="64.5" customHeight="1" x14ac:dyDescent="0.35">
      <c r="A35" s="72" t="str">
        <f>+ CONCATENATE("ID", "-", B35, "-",C35, ".", D35, ".", E35)</f>
        <v>ID-DAF-1.4.3</v>
      </c>
      <c r="B35" s="72" t="s">
        <v>130</v>
      </c>
      <c r="C35" s="73">
        <v>1</v>
      </c>
      <c r="D35" s="73">
        <v>4</v>
      </c>
      <c r="E35" s="73">
        <v>3</v>
      </c>
      <c r="F35" s="74"/>
      <c r="G35" s="75"/>
      <c r="H35" s="92" t="s">
        <v>327</v>
      </c>
      <c r="I35" s="92" t="s">
        <v>328</v>
      </c>
      <c r="J35" s="80" t="s">
        <v>130</v>
      </c>
      <c r="K35" s="290" t="s">
        <v>329</v>
      </c>
      <c r="L35" s="80" t="s">
        <v>130</v>
      </c>
      <c r="M35" s="72" t="s">
        <v>50</v>
      </c>
      <c r="N35" s="279" t="s">
        <v>51</v>
      </c>
      <c r="O35" s="279" t="s">
        <v>52</v>
      </c>
      <c r="P35" s="79"/>
      <c r="Q35" s="80"/>
      <c r="R35" s="263">
        <v>0.15</v>
      </c>
      <c r="S35" s="80"/>
      <c r="T35" s="80"/>
      <c r="U35" s="80"/>
      <c r="V35" s="82"/>
      <c r="W35" s="76" t="s">
        <v>43</v>
      </c>
      <c r="X35" s="83">
        <v>0</v>
      </c>
    </row>
    <row r="36" spans="1:27" s="84" customFormat="1" ht="102.75" customHeight="1" x14ac:dyDescent="0.35">
      <c r="A36" s="72" t="str">
        <f>+ CONCATENATE("ID", "-", B36, "-",C36, ".", D36, ".", E36)</f>
        <v>ID-DAF-1.4.4</v>
      </c>
      <c r="B36" s="72" t="s">
        <v>130</v>
      </c>
      <c r="C36" s="73">
        <v>1</v>
      </c>
      <c r="D36" s="73">
        <v>4</v>
      </c>
      <c r="E36" s="73">
        <v>4</v>
      </c>
      <c r="F36" s="74"/>
      <c r="G36" s="75"/>
      <c r="H36" s="92" t="s">
        <v>330</v>
      </c>
      <c r="I36" s="92" t="s">
        <v>325</v>
      </c>
      <c r="J36" s="80" t="s">
        <v>130</v>
      </c>
      <c r="K36" s="290" t="s">
        <v>331</v>
      </c>
      <c r="L36" s="80" t="s">
        <v>130</v>
      </c>
      <c r="M36" s="72" t="s">
        <v>50</v>
      </c>
      <c r="N36" s="279" t="s">
        <v>51</v>
      </c>
      <c r="O36" s="279" t="s">
        <v>332</v>
      </c>
      <c r="P36" s="79"/>
      <c r="Q36" s="80"/>
      <c r="R36" s="318">
        <v>0.1</v>
      </c>
      <c r="S36" s="80"/>
      <c r="T36" s="80"/>
      <c r="U36" s="80"/>
      <c r="V36" s="82"/>
      <c r="W36" s="76" t="s">
        <v>43</v>
      </c>
      <c r="X36" s="83">
        <f>160000+1500000</f>
        <v>1660000</v>
      </c>
    </row>
    <row r="37" spans="1:27" s="84" customFormat="1" ht="75" customHeight="1" x14ac:dyDescent="0.35">
      <c r="A37" s="72" t="str">
        <f t="shared" ref="A37:A38" si="3">+ CONCATENATE("ID", "-", B37, "-",C37, ".", D37, ".", E37)</f>
        <v>ID-DAF-1.4.5</v>
      </c>
      <c r="B37" s="72" t="s">
        <v>130</v>
      </c>
      <c r="C37" s="73">
        <v>1</v>
      </c>
      <c r="D37" s="73">
        <v>4</v>
      </c>
      <c r="E37" s="73">
        <v>5</v>
      </c>
      <c r="F37" s="315"/>
      <c r="G37" s="316"/>
      <c r="H37" s="92" t="s">
        <v>333</v>
      </c>
      <c r="I37" s="92" t="s">
        <v>334</v>
      </c>
      <c r="J37" s="80" t="s">
        <v>130</v>
      </c>
      <c r="K37" s="290" t="s">
        <v>331</v>
      </c>
      <c r="L37" s="80" t="s">
        <v>130</v>
      </c>
      <c r="M37" s="72" t="s">
        <v>50</v>
      </c>
      <c r="N37" s="279" t="s">
        <v>51</v>
      </c>
      <c r="O37" s="279" t="s">
        <v>52</v>
      </c>
      <c r="P37" s="266"/>
      <c r="Q37" s="267"/>
      <c r="R37" s="318">
        <v>0.1</v>
      </c>
      <c r="S37" s="267"/>
      <c r="T37" s="267"/>
      <c r="U37" s="267"/>
      <c r="V37" s="268"/>
      <c r="W37" s="76" t="s">
        <v>43</v>
      </c>
      <c r="X37" s="83">
        <v>437000</v>
      </c>
    </row>
    <row r="38" spans="1:27" s="84" customFormat="1" ht="75" customHeight="1" x14ac:dyDescent="0.35">
      <c r="A38" s="72" t="str">
        <f t="shared" si="3"/>
        <v>ID-DAF-1.4.6</v>
      </c>
      <c r="B38" s="72" t="s">
        <v>130</v>
      </c>
      <c r="C38" s="73">
        <v>1</v>
      </c>
      <c r="D38" s="73">
        <v>4</v>
      </c>
      <c r="E38" s="73">
        <v>6</v>
      </c>
      <c r="F38" s="315"/>
      <c r="G38" s="316"/>
      <c r="H38" s="92" t="s">
        <v>335</v>
      </c>
      <c r="I38" s="92" t="s">
        <v>334</v>
      </c>
      <c r="J38" s="80" t="s">
        <v>130</v>
      </c>
      <c r="K38" s="290" t="s">
        <v>336</v>
      </c>
      <c r="L38" s="80" t="s">
        <v>130</v>
      </c>
      <c r="M38" s="72" t="s">
        <v>50</v>
      </c>
      <c r="N38" s="279" t="s">
        <v>51</v>
      </c>
      <c r="O38" s="279" t="s">
        <v>52</v>
      </c>
      <c r="P38" s="266"/>
      <c r="Q38" s="267"/>
      <c r="R38" s="318">
        <v>0.1</v>
      </c>
      <c r="S38" s="267"/>
      <c r="T38" s="267"/>
      <c r="U38" s="267"/>
      <c r="V38" s="268"/>
      <c r="W38" s="76" t="s">
        <v>43</v>
      </c>
      <c r="X38" s="83">
        <v>1000000</v>
      </c>
    </row>
    <row r="39" spans="1:27" s="84" customFormat="1" ht="75" customHeight="1" x14ac:dyDescent="0.35">
      <c r="A39" s="72" t="str">
        <f>+ CONCATENATE("ID", "-", B39, "-",C39, ".", D39, ".", E39)</f>
        <v>ID-DAF-1.4.7</v>
      </c>
      <c r="B39" s="72" t="s">
        <v>130</v>
      </c>
      <c r="C39" s="73">
        <v>1</v>
      </c>
      <c r="D39" s="73">
        <v>4</v>
      </c>
      <c r="E39" s="73">
        <v>7</v>
      </c>
      <c r="F39" s="315"/>
      <c r="G39" s="316"/>
      <c r="H39" s="92" t="s">
        <v>337</v>
      </c>
      <c r="I39" s="92" t="s">
        <v>325</v>
      </c>
      <c r="J39" s="80" t="s">
        <v>130</v>
      </c>
      <c r="K39" s="290" t="s">
        <v>336</v>
      </c>
      <c r="L39" s="80" t="s">
        <v>130</v>
      </c>
      <c r="M39" s="72" t="s">
        <v>50</v>
      </c>
      <c r="N39" s="279" t="s">
        <v>51</v>
      </c>
      <c r="O39" s="279" t="s">
        <v>52</v>
      </c>
      <c r="P39" s="266"/>
      <c r="Q39" s="267"/>
      <c r="R39" s="318">
        <v>0.1</v>
      </c>
      <c r="S39" s="267"/>
      <c r="T39" s="267"/>
      <c r="U39" s="267"/>
      <c r="V39" s="268"/>
      <c r="W39" s="76" t="s">
        <v>43</v>
      </c>
      <c r="X39" s="83">
        <v>0</v>
      </c>
    </row>
    <row r="40" spans="1:27" s="84" customFormat="1" ht="75" customHeight="1" x14ac:dyDescent="0.35">
      <c r="A40" s="72" t="str">
        <f>+ CONCATENATE("ID", "-", B40, "-",C40, ".", D40, ".", E40)</f>
        <v>ID-DAF-1.4.8</v>
      </c>
      <c r="B40" s="72" t="s">
        <v>130</v>
      </c>
      <c r="C40" s="73">
        <v>1</v>
      </c>
      <c r="D40" s="73">
        <v>4</v>
      </c>
      <c r="E40" s="73">
        <v>8</v>
      </c>
      <c r="F40" s="315"/>
      <c r="G40" s="316"/>
      <c r="H40" s="92" t="s">
        <v>338</v>
      </c>
      <c r="I40" s="92" t="s">
        <v>339</v>
      </c>
      <c r="J40" s="80" t="s">
        <v>130</v>
      </c>
      <c r="K40" s="290" t="s">
        <v>340</v>
      </c>
      <c r="L40" s="319" t="s">
        <v>130</v>
      </c>
      <c r="M40" s="72" t="s">
        <v>50</v>
      </c>
      <c r="N40" s="279" t="s">
        <v>201</v>
      </c>
      <c r="O40" s="279" t="s">
        <v>201</v>
      </c>
      <c r="P40" s="266"/>
      <c r="Q40" s="267"/>
      <c r="R40" s="263">
        <v>0.1</v>
      </c>
      <c r="S40" s="267"/>
      <c r="T40" s="267"/>
      <c r="U40" s="267"/>
      <c r="V40" s="268"/>
      <c r="W40" s="76" t="s">
        <v>43</v>
      </c>
      <c r="X40" s="83">
        <v>240000</v>
      </c>
    </row>
    <row r="41" spans="1:27" s="84" customFormat="1" ht="102.75" customHeight="1" x14ac:dyDescent="0.35">
      <c r="A41" s="72" t="str">
        <f>+ CONCATENATE("ID", "-", B41, "-",C41, ".", D41, ".", E41)</f>
        <v>ID-DAF-1.4.9</v>
      </c>
      <c r="B41" s="72" t="s">
        <v>130</v>
      </c>
      <c r="C41" s="73">
        <v>1</v>
      </c>
      <c r="D41" s="73">
        <v>4</v>
      </c>
      <c r="E41" s="73">
        <v>9</v>
      </c>
      <c r="F41" s="315"/>
      <c r="G41" s="316"/>
      <c r="H41" s="92" t="s">
        <v>341</v>
      </c>
      <c r="I41" s="92" t="s">
        <v>342</v>
      </c>
      <c r="J41" s="72" t="s">
        <v>130</v>
      </c>
      <c r="K41" s="320" t="s">
        <v>343</v>
      </c>
      <c r="L41" s="72" t="s">
        <v>344</v>
      </c>
      <c r="M41" s="72" t="s">
        <v>50</v>
      </c>
      <c r="N41" s="279" t="s">
        <v>201</v>
      </c>
      <c r="O41" s="279" t="s">
        <v>201</v>
      </c>
      <c r="P41" s="266"/>
      <c r="Q41" s="267"/>
      <c r="R41" s="263">
        <v>0.05</v>
      </c>
      <c r="S41" s="267"/>
      <c r="T41" s="267"/>
      <c r="U41" s="267"/>
      <c r="V41" s="268"/>
      <c r="W41" s="76" t="s">
        <v>43</v>
      </c>
      <c r="X41" s="83">
        <v>14884813.960000001</v>
      </c>
    </row>
    <row r="42" spans="1:27" s="84" customFormat="1" ht="96.75" customHeight="1" x14ac:dyDescent="0.35">
      <c r="A42" s="72" t="str">
        <f>+ CONCATENATE("ID", "-", B42, "-",C42, ".", D42, ".", E42)</f>
        <v>ID-DAF-1.4.10</v>
      </c>
      <c r="B42" s="72" t="s">
        <v>130</v>
      </c>
      <c r="C42" s="73">
        <v>1</v>
      </c>
      <c r="D42" s="73">
        <v>4</v>
      </c>
      <c r="E42" s="73">
        <v>10</v>
      </c>
      <c r="F42" s="315"/>
      <c r="G42" s="316"/>
      <c r="H42" s="92" t="s">
        <v>345</v>
      </c>
      <c r="I42" s="92" t="s">
        <v>346</v>
      </c>
      <c r="J42" s="72" t="s">
        <v>130</v>
      </c>
      <c r="K42" s="321" t="s">
        <v>347</v>
      </c>
      <c r="L42" s="72" t="s">
        <v>130</v>
      </c>
      <c r="M42" s="72" t="s">
        <v>50</v>
      </c>
      <c r="N42" s="279" t="s">
        <v>201</v>
      </c>
      <c r="O42" s="279" t="s">
        <v>201</v>
      </c>
      <c r="P42" s="266"/>
      <c r="Q42" s="267"/>
      <c r="R42" s="263">
        <v>0.05</v>
      </c>
      <c r="S42" s="267"/>
      <c r="T42" s="267"/>
      <c r="U42" s="267"/>
      <c r="V42" s="268"/>
      <c r="W42" s="76" t="s">
        <v>43</v>
      </c>
      <c r="X42" s="85">
        <v>0</v>
      </c>
    </row>
    <row r="43" spans="1:27" s="46" customFormat="1" ht="73.5" customHeight="1" x14ac:dyDescent="0.35">
      <c r="A43" s="86"/>
      <c r="B43" s="49"/>
      <c r="C43" s="49"/>
      <c r="D43" s="49"/>
      <c r="E43" s="49"/>
      <c r="F43" s="50" t="s">
        <v>348</v>
      </c>
      <c r="G43" s="51"/>
      <c r="H43" s="51"/>
      <c r="I43" s="51"/>
      <c r="J43" s="52"/>
      <c r="K43" s="54" t="s">
        <v>265</v>
      </c>
      <c r="L43" s="54"/>
      <c r="M43" s="49"/>
      <c r="N43" s="54"/>
      <c r="O43" s="54"/>
      <c r="P43" s="55" t="s">
        <v>42</v>
      </c>
      <c r="Q43" s="56">
        <v>1</v>
      </c>
      <c r="R43" s="57">
        <v>0.5</v>
      </c>
      <c r="S43" s="58"/>
      <c r="T43" s="58"/>
      <c r="U43" s="58"/>
      <c r="V43" s="58"/>
      <c r="W43" s="59" t="s">
        <v>63</v>
      </c>
      <c r="X43" s="60">
        <f>X44+X47+X62+X66+X80+X89+X97</f>
        <v>0</v>
      </c>
    </row>
    <row r="44" spans="1:27" s="46" customFormat="1" ht="64.5" customHeight="1" x14ac:dyDescent="0.35">
      <c r="A44" s="87"/>
      <c r="B44" s="87"/>
      <c r="C44" s="62">
        <v>2</v>
      </c>
      <c r="D44" s="62">
        <v>1</v>
      </c>
      <c r="E44" s="62"/>
      <c r="F44" s="61"/>
      <c r="G44" s="63" t="s">
        <v>349</v>
      </c>
      <c r="H44" s="64"/>
      <c r="I44" s="64"/>
      <c r="J44" s="65"/>
      <c r="K44" s="66" t="s">
        <v>265</v>
      </c>
      <c r="L44" s="66"/>
      <c r="M44" s="66"/>
      <c r="N44" s="66"/>
      <c r="O44" s="66"/>
      <c r="P44" s="66" t="s">
        <v>42</v>
      </c>
      <c r="Q44" s="67">
        <v>1</v>
      </c>
      <c r="R44" s="68">
        <v>0.1</v>
      </c>
      <c r="S44" s="69"/>
      <c r="T44" s="69"/>
      <c r="U44" s="69"/>
      <c r="V44" s="69"/>
      <c r="W44" s="66" t="s">
        <v>63</v>
      </c>
      <c r="X44" s="70">
        <f>SUM(X45:X46)</f>
        <v>0</v>
      </c>
      <c r="AA44" s="71"/>
    </row>
    <row r="45" spans="1:27" s="84" customFormat="1" ht="70.5" customHeight="1" x14ac:dyDescent="0.35">
      <c r="A45" s="72" t="str">
        <f t="shared" ref="A45:A46" si="4">+ CONCATENATE("ID", "-", B45, "-",C45, ".", D45, ".", E45)</f>
        <v>ID-DAF-2.1.1</v>
      </c>
      <c r="B45" s="72" t="s">
        <v>130</v>
      </c>
      <c r="C45" s="73">
        <v>2</v>
      </c>
      <c r="D45" s="73">
        <v>1</v>
      </c>
      <c r="E45" s="73">
        <v>1</v>
      </c>
      <c r="F45" s="74"/>
      <c r="G45" s="75"/>
      <c r="H45" s="89" t="s">
        <v>350</v>
      </c>
      <c r="I45" s="303" t="s">
        <v>351</v>
      </c>
      <c r="J45" s="90" t="s">
        <v>130</v>
      </c>
      <c r="K45" s="317" t="s">
        <v>352</v>
      </c>
      <c r="L45" s="77" t="s">
        <v>353</v>
      </c>
      <c r="M45" s="90" t="s">
        <v>50</v>
      </c>
      <c r="N45" s="77" t="s">
        <v>51</v>
      </c>
      <c r="O45" s="77" t="s">
        <v>115</v>
      </c>
      <c r="P45" s="79"/>
      <c r="Q45" s="80"/>
      <c r="R45" s="81">
        <v>0.6</v>
      </c>
      <c r="S45" s="80"/>
      <c r="T45" s="80"/>
      <c r="U45" s="80"/>
      <c r="V45" s="82"/>
      <c r="W45" s="76" t="s">
        <v>63</v>
      </c>
      <c r="X45" s="91" t="s">
        <v>69</v>
      </c>
    </row>
    <row r="46" spans="1:27" s="84" customFormat="1" ht="59.25" customHeight="1" x14ac:dyDescent="0.35">
      <c r="A46" s="72" t="str">
        <f t="shared" si="4"/>
        <v>ID-DAF-2.1.2</v>
      </c>
      <c r="B46" s="72" t="s">
        <v>130</v>
      </c>
      <c r="C46" s="73">
        <v>2</v>
      </c>
      <c r="D46" s="73">
        <v>1</v>
      </c>
      <c r="E46" s="73">
        <v>2</v>
      </c>
      <c r="F46" s="74"/>
      <c r="G46" s="75"/>
      <c r="H46" s="89" t="s">
        <v>354</v>
      </c>
      <c r="I46" s="303" t="s">
        <v>355</v>
      </c>
      <c r="J46" s="90" t="s">
        <v>130</v>
      </c>
      <c r="K46" s="317" t="s">
        <v>352</v>
      </c>
      <c r="L46" s="77" t="s">
        <v>353</v>
      </c>
      <c r="M46" s="90" t="s">
        <v>50</v>
      </c>
      <c r="N46" s="77" t="s">
        <v>51</v>
      </c>
      <c r="O46" s="77" t="s">
        <v>115</v>
      </c>
      <c r="P46" s="79"/>
      <c r="Q46" s="80"/>
      <c r="R46" s="81">
        <v>0.4</v>
      </c>
      <c r="S46" s="80"/>
      <c r="T46" s="80"/>
      <c r="U46" s="80"/>
      <c r="V46" s="82"/>
      <c r="W46" s="76" t="s">
        <v>63</v>
      </c>
      <c r="X46" s="91" t="s">
        <v>69</v>
      </c>
    </row>
    <row r="47" spans="1:27" s="46" customFormat="1" ht="64.5" customHeight="1" x14ac:dyDescent="0.35">
      <c r="A47" s="87"/>
      <c r="B47" s="87"/>
      <c r="C47" s="62">
        <v>2</v>
      </c>
      <c r="D47" s="62">
        <v>2</v>
      </c>
      <c r="E47" s="62"/>
      <c r="F47" s="61"/>
      <c r="G47" s="63" t="s">
        <v>356</v>
      </c>
      <c r="H47" s="64"/>
      <c r="I47" s="64"/>
      <c r="J47" s="65"/>
      <c r="K47" s="66" t="s">
        <v>265</v>
      </c>
      <c r="L47" s="66"/>
      <c r="M47" s="66"/>
      <c r="N47" s="66"/>
      <c r="O47" s="66"/>
      <c r="P47" s="66" t="s">
        <v>42</v>
      </c>
      <c r="Q47" s="67">
        <v>1</v>
      </c>
      <c r="R47" s="68">
        <v>0.2</v>
      </c>
      <c r="S47" s="69"/>
      <c r="T47" s="69"/>
      <c r="U47" s="69"/>
      <c r="V47" s="69"/>
      <c r="W47" s="66" t="s">
        <v>63</v>
      </c>
      <c r="X47" s="70">
        <f>SUM(X48:X61)</f>
        <v>0</v>
      </c>
      <c r="AA47" s="71"/>
    </row>
    <row r="48" spans="1:27" s="223" customFormat="1" ht="96.75" customHeight="1" x14ac:dyDescent="0.35">
      <c r="A48" s="304" t="str">
        <f>+ CONCATENATE("ID", "-", B48, "-",C48, ".", D48, ".", E48)</f>
        <v>ID-DAF-2.2.1</v>
      </c>
      <c r="B48" s="304" t="s">
        <v>130</v>
      </c>
      <c r="C48" s="148">
        <v>2</v>
      </c>
      <c r="D48" s="148">
        <v>2</v>
      </c>
      <c r="E48" s="148">
        <v>1</v>
      </c>
      <c r="F48" s="322"/>
      <c r="G48" s="323"/>
      <c r="H48" s="307" t="s">
        <v>357</v>
      </c>
      <c r="I48" s="324" t="s">
        <v>358</v>
      </c>
      <c r="J48" s="148" t="s">
        <v>130</v>
      </c>
      <c r="K48" s="325" t="s">
        <v>359</v>
      </c>
      <c r="L48" s="325" t="s">
        <v>360</v>
      </c>
      <c r="M48" s="148" t="s">
        <v>50</v>
      </c>
      <c r="N48" s="309" t="s">
        <v>51</v>
      </c>
      <c r="O48" s="309" t="s">
        <v>51</v>
      </c>
      <c r="P48" s="326"/>
      <c r="Q48" s="148"/>
      <c r="R48" s="327">
        <v>0.05</v>
      </c>
      <c r="S48" s="148"/>
      <c r="T48" s="148"/>
      <c r="U48" s="148"/>
      <c r="V48" s="323"/>
      <c r="W48" s="309" t="s">
        <v>63</v>
      </c>
      <c r="X48" s="328">
        <v>0</v>
      </c>
    </row>
    <row r="49" spans="1:27" s="84" customFormat="1" ht="71.25" customHeight="1" x14ac:dyDescent="0.35">
      <c r="A49" s="72" t="str">
        <f t="shared" ref="A49:A61" si="5">+ CONCATENATE("ID", "-", B49, "-",C49, ".", D49, ".", E49)</f>
        <v>ID-DAF-2.2.2</v>
      </c>
      <c r="B49" s="72" t="s">
        <v>130</v>
      </c>
      <c r="C49" s="73">
        <v>2</v>
      </c>
      <c r="D49" s="73">
        <v>2</v>
      </c>
      <c r="E49" s="73">
        <v>2</v>
      </c>
      <c r="F49" s="74"/>
      <c r="G49" s="75"/>
      <c r="H49" s="288" t="s">
        <v>361</v>
      </c>
      <c r="I49" s="329" t="s">
        <v>362</v>
      </c>
      <c r="J49" s="80" t="s">
        <v>130</v>
      </c>
      <c r="K49" s="290" t="s">
        <v>363</v>
      </c>
      <c r="L49" s="290" t="s">
        <v>364</v>
      </c>
      <c r="M49" s="80" t="s">
        <v>50</v>
      </c>
      <c r="N49" s="319" t="s">
        <v>158</v>
      </c>
      <c r="O49" s="319" t="s">
        <v>158</v>
      </c>
      <c r="P49" s="79"/>
      <c r="Q49" s="80"/>
      <c r="R49" s="330">
        <v>0.1</v>
      </c>
      <c r="S49" s="267"/>
      <c r="T49" s="267"/>
      <c r="U49" s="267"/>
      <c r="V49" s="268"/>
      <c r="W49" s="76" t="s">
        <v>63</v>
      </c>
      <c r="X49" s="83">
        <v>0</v>
      </c>
    </row>
    <row r="50" spans="1:27" s="84" customFormat="1" ht="65.25" customHeight="1" x14ac:dyDescent="0.35">
      <c r="A50" s="72" t="str">
        <f t="shared" si="5"/>
        <v>ID-DAF-2.2.3</v>
      </c>
      <c r="B50" s="72" t="s">
        <v>130</v>
      </c>
      <c r="C50" s="73">
        <v>2</v>
      </c>
      <c r="D50" s="73">
        <v>2</v>
      </c>
      <c r="E50" s="73">
        <v>3</v>
      </c>
      <c r="F50" s="74"/>
      <c r="G50" s="75"/>
      <c r="H50" s="288" t="s">
        <v>365</v>
      </c>
      <c r="I50" s="329" t="s">
        <v>366</v>
      </c>
      <c r="J50" s="80" t="s">
        <v>367</v>
      </c>
      <c r="K50" s="331" t="s">
        <v>368</v>
      </c>
      <c r="L50" s="290" t="s">
        <v>364</v>
      </c>
      <c r="M50" s="80" t="s">
        <v>50</v>
      </c>
      <c r="N50" s="319" t="s">
        <v>158</v>
      </c>
      <c r="O50" s="319" t="s">
        <v>158</v>
      </c>
      <c r="P50" s="266"/>
      <c r="Q50" s="267"/>
      <c r="R50" s="330">
        <v>0.05</v>
      </c>
      <c r="S50" s="267"/>
      <c r="T50" s="267"/>
      <c r="U50" s="267"/>
      <c r="V50" s="268"/>
      <c r="W50" s="76" t="s">
        <v>63</v>
      </c>
      <c r="X50" s="83">
        <v>0</v>
      </c>
    </row>
    <row r="51" spans="1:27" s="84" customFormat="1" ht="58.5" customHeight="1" x14ac:dyDescent="0.35">
      <c r="A51" s="72" t="str">
        <f t="shared" si="5"/>
        <v>ID-DAF-2.2.4</v>
      </c>
      <c r="B51" s="72" t="s">
        <v>130</v>
      </c>
      <c r="C51" s="73">
        <v>2</v>
      </c>
      <c r="D51" s="73">
        <v>2</v>
      </c>
      <c r="E51" s="73">
        <v>4</v>
      </c>
      <c r="F51" s="74"/>
      <c r="G51" s="75"/>
      <c r="H51" s="288" t="s">
        <v>369</v>
      </c>
      <c r="I51" s="329" t="s">
        <v>370</v>
      </c>
      <c r="J51" s="80" t="s">
        <v>130</v>
      </c>
      <c r="K51" s="332" t="s">
        <v>368</v>
      </c>
      <c r="L51" s="290" t="s">
        <v>67</v>
      </c>
      <c r="M51" s="80" t="s">
        <v>50</v>
      </c>
      <c r="N51" s="319" t="s">
        <v>158</v>
      </c>
      <c r="O51" s="319" t="s">
        <v>158</v>
      </c>
      <c r="P51" s="266"/>
      <c r="Q51" s="267"/>
      <c r="R51" s="330">
        <v>0.1</v>
      </c>
      <c r="S51" s="267"/>
      <c r="T51" s="267"/>
      <c r="U51" s="267"/>
      <c r="V51" s="268"/>
      <c r="W51" s="76" t="s">
        <v>63</v>
      </c>
      <c r="X51" s="83">
        <v>0</v>
      </c>
    </row>
    <row r="52" spans="1:27" s="84" customFormat="1" ht="65.25" customHeight="1" x14ac:dyDescent="0.35">
      <c r="A52" s="72" t="str">
        <f t="shared" si="5"/>
        <v>ID-DAF-2.2.5</v>
      </c>
      <c r="B52" s="72" t="s">
        <v>130</v>
      </c>
      <c r="C52" s="73">
        <v>2</v>
      </c>
      <c r="D52" s="73">
        <v>2</v>
      </c>
      <c r="E52" s="73">
        <v>5</v>
      </c>
      <c r="F52" s="74"/>
      <c r="G52" s="75"/>
      <c r="H52" s="288" t="s">
        <v>371</v>
      </c>
      <c r="I52" s="329" t="s">
        <v>372</v>
      </c>
      <c r="J52" s="80" t="s">
        <v>130</v>
      </c>
      <c r="K52" s="290" t="s">
        <v>373</v>
      </c>
      <c r="L52" s="290" t="s">
        <v>130</v>
      </c>
      <c r="M52" s="80" t="s">
        <v>50</v>
      </c>
      <c r="N52" s="319" t="s">
        <v>158</v>
      </c>
      <c r="O52" s="319" t="s">
        <v>158</v>
      </c>
      <c r="P52" s="266"/>
      <c r="Q52" s="267"/>
      <c r="R52" s="330">
        <v>0.05</v>
      </c>
      <c r="S52" s="267"/>
      <c r="T52" s="267"/>
      <c r="U52" s="267"/>
      <c r="V52" s="268"/>
      <c r="W52" s="76" t="s">
        <v>63</v>
      </c>
      <c r="X52" s="83">
        <v>0</v>
      </c>
    </row>
    <row r="53" spans="1:27" s="84" customFormat="1" ht="78.75" customHeight="1" x14ac:dyDescent="0.35">
      <c r="A53" s="72" t="str">
        <f t="shared" si="5"/>
        <v>ID-DAF-2.2.6</v>
      </c>
      <c r="B53" s="72" t="s">
        <v>130</v>
      </c>
      <c r="C53" s="73">
        <v>2</v>
      </c>
      <c r="D53" s="73">
        <v>2</v>
      </c>
      <c r="E53" s="73">
        <v>6</v>
      </c>
      <c r="F53" s="74"/>
      <c r="G53" s="75"/>
      <c r="H53" s="288" t="s">
        <v>374</v>
      </c>
      <c r="I53" s="329" t="s">
        <v>375</v>
      </c>
      <c r="J53" s="80" t="s">
        <v>130</v>
      </c>
      <c r="K53" s="290" t="s">
        <v>373</v>
      </c>
      <c r="L53" s="290" t="s">
        <v>130</v>
      </c>
      <c r="M53" s="80" t="s">
        <v>50</v>
      </c>
      <c r="N53" s="319" t="s">
        <v>51</v>
      </c>
      <c r="O53" s="319" t="s">
        <v>52</v>
      </c>
      <c r="P53" s="266"/>
      <c r="Q53" s="267"/>
      <c r="R53" s="330">
        <v>0.1</v>
      </c>
      <c r="S53" s="267"/>
      <c r="T53" s="267"/>
      <c r="U53" s="267"/>
      <c r="V53" s="268"/>
      <c r="W53" s="76" t="s">
        <v>63</v>
      </c>
      <c r="X53" s="83">
        <v>0</v>
      </c>
    </row>
    <row r="54" spans="1:27" s="84" customFormat="1" ht="77.25" customHeight="1" x14ac:dyDescent="0.35">
      <c r="A54" s="72" t="str">
        <f t="shared" si="5"/>
        <v>ID-DAF-2.2.7</v>
      </c>
      <c r="B54" s="72" t="s">
        <v>130</v>
      </c>
      <c r="C54" s="73">
        <v>2</v>
      </c>
      <c r="D54" s="73">
        <v>2</v>
      </c>
      <c r="E54" s="73">
        <v>7</v>
      </c>
      <c r="F54" s="74"/>
      <c r="G54" s="75"/>
      <c r="H54" s="288" t="s">
        <v>376</v>
      </c>
      <c r="I54" s="329" t="s">
        <v>377</v>
      </c>
      <c r="J54" s="80" t="s">
        <v>130</v>
      </c>
      <c r="K54" s="290" t="s">
        <v>378</v>
      </c>
      <c r="L54" s="290" t="s">
        <v>130</v>
      </c>
      <c r="M54" s="80" t="s">
        <v>50</v>
      </c>
      <c r="N54" s="319" t="s">
        <v>51</v>
      </c>
      <c r="O54" s="319" t="s">
        <v>52</v>
      </c>
      <c r="P54" s="266"/>
      <c r="Q54" s="267"/>
      <c r="R54" s="330">
        <v>0.1</v>
      </c>
      <c r="S54" s="267"/>
      <c r="T54" s="267"/>
      <c r="U54" s="267"/>
      <c r="V54" s="268"/>
      <c r="W54" s="76" t="s">
        <v>63</v>
      </c>
      <c r="X54" s="83">
        <v>0</v>
      </c>
    </row>
    <row r="55" spans="1:27" s="84" customFormat="1" ht="74.25" customHeight="1" x14ac:dyDescent="0.35">
      <c r="A55" s="72" t="str">
        <f t="shared" si="5"/>
        <v>ID-DAF-2.2.8</v>
      </c>
      <c r="B55" s="72" t="s">
        <v>130</v>
      </c>
      <c r="C55" s="73">
        <v>2</v>
      </c>
      <c r="D55" s="73">
        <v>2</v>
      </c>
      <c r="E55" s="73">
        <v>8</v>
      </c>
      <c r="F55" s="74"/>
      <c r="G55" s="75"/>
      <c r="H55" s="89" t="s">
        <v>379</v>
      </c>
      <c r="I55" s="333" t="s">
        <v>380</v>
      </c>
      <c r="J55" s="90" t="s">
        <v>130</v>
      </c>
      <c r="K55" s="317" t="s">
        <v>378</v>
      </c>
      <c r="L55" s="317" t="s">
        <v>130</v>
      </c>
      <c r="M55" s="90" t="s">
        <v>50</v>
      </c>
      <c r="N55" s="319" t="s">
        <v>51</v>
      </c>
      <c r="O55" s="319" t="s">
        <v>52</v>
      </c>
      <c r="P55" s="266"/>
      <c r="Q55" s="267"/>
      <c r="R55" s="330">
        <v>0.05</v>
      </c>
      <c r="S55" s="267"/>
      <c r="T55" s="267"/>
      <c r="U55" s="267"/>
      <c r="V55" s="268"/>
      <c r="W55" s="76" t="s">
        <v>63</v>
      </c>
      <c r="X55" s="83">
        <v>0</v>
      </c>
    </row>
    <row r="56" spans="1:27" s="84" customFormat="1" ht="71.25" customHeight="1" x14ac:dyDescent="0.35">
      <c r="A56" s="72" t="str">
        <f t="shared" si="5"/>
        <v>ID-DAF-2.2.9</v>
      </c>
      <c r="B56" s="72" t="s">
        <v>130</v>
      </c>
      <c r="C56" s="73">
        <v>2</v>
      </c>
      <c r="D56" s="73">
        <v>2</v>
      </c>
      <c r="E56" s="73">
        <v>9</v>
      </c>
      <c r="F56" s="74"/>
      <c r="G56" s="75"/>
      <c r="H56" s="89" t="s">
        <v>381</v>
      </c>
      <c r="I56" s="333" t="s">
        <v>382</v>
      </c>
      <c r="J56" s="90" t="s">
        <v>130</v>
      </c>
      <c r="K56" s="317" t="s">
        <v>373</v>
      </c>
      <c r="L56" s="317" t="s">
        <v>130</v>
      </c>
      <c r="M56" s="90" t="s">
        <v>50</v>
      </c>
      <c r="N56" s="319" t="s">
        <v>51</v>
      </c>
      <c r="O56" s="319" t="s">
        <v>52</v>
      </c>
      <c r="P56" s="266"/>
      <c r="Q56" s="267"/>
      <c r="R56" s="330">
        <v>0.1</v>
      </c>
      <c r="S56" s="267"/>
      <c r="T56" s="267"/>
      <c r="U56" s="267"/>
      <c r="V56" s="268"/>
      <c r="W56" s="76" t="s">
        <v>63</v>
      </c>
      <c r="X56" s="83">
        <v>0</v>
      </c>
    </row>
    <row r="57" spans="1:27" s="84" customFormat="1" ht="56.25" customHeight="1" x14ac:dyDescent="0.35">
      <c r="A57" s="72" t="str">
        <f t="shared" si="5"/>
        <v>ID-DAF-2.2.10</v>
      </c>
      <c r="B57" s="72" t="s">
        <v>130</v>
      </c>
      <c r="C57" s="73">
        <v>2</v>
      </c>
      <c r="D57" s="73">
        <v>2</v>
      </c>
      <c r="E57" s="73">
        <v>10</v>
      </c>
      <c r="F57" s="74"/>
      <c r="G57" s="75"/>
      <c r="H57" s="89" t="s">
        <v>383</v>
      </c>
      <c r="I57" s="333" t="s">
        <v>384</v>
      </c>
      <c r="J57" s="90" t="s">
        <v>130</v>
      </c>
      <c r="K57" s="317" t="s">
        <v>378</v>
      </c>
      <c r="L57" s="317" t="s">
        <v>130</v>
      </c>
      <c r="M57" s="90" t="s">
        <v>50</v>
      </c>
      <c r="N57" s="319" t="s">
        <v>51</v>
      </c>
      <c r="O57" s="319" t="s">
        <v>52</v>
      </c>
      <c r="P57" s="266"/>
      <c r="Q57" s="267"/>
      <c r="R57" s="330">
        <v>0.1</v>
      </c>
      <c r="S57" s="267"/>
      <c r="T57" s="267"/>
      <c r="U57" s="267"/>
      <c r="V57" s="268"/>
      <c r="W57" s="76" t="s">
        <v>63</v>
      </c>
      <c r="X57" s="83">
        <v>0</v>
      </c>
    </row>
    <row r="58" spans="1:27" s="84" customFormat="1" ht="91.5" customHeight="1" x14ac:dyDescent="0.35">
      <c r="A58" s="72" t="str">
        <f t="shared" si="5"/>
        <v>ID-DAF-2.2.11</v>
      </c>
      <c r="B58" s="72" t="s">
        <v>130</v>
      </c>
      <c r="C58" s="73">
        <v>2</v>
      </c>
      <c r="D58" s="73">
        <v>2</v>
      </c>
      <c r="E58" s="73">
        <v>11</v>
      </c>
      <c r="F58" s="74"/>
      <c r="G58" s="75"/>
      <c r="H58" s="89" t="s">
        <v>385</v>
      </c>
      <c r="I58" s="333" t="s">
        <v>386</v>
      </c>
      <c r="J58" s="90" t="s">
        <v>130</v>
      </c>
      <c r="K58" s="317" t="s">
        <v>378</v>
      </c>
      <c r="L58" s="317" t="s">
        <v>130</v>
      </c>
      <c r="M58" s="90" t="s">
        <v>50</v>
      </c>
      <c r="N58" s="319" t="s">
        <v>51</v>
      </c>
      <c r="O58" s="319" t="s">
        <v>52</v>
      </c>
      <c r="P58" s="266"/>
      <c r="Q58" s="267"/>
      <c r="R58" s="330">
        <v>0.05</v>
      </c>
      <c r="S58" s="267"/>
      <c r="T58" s="267"/>
      <c r="U58" s="267"/>
      <c r="V58" s="268"/>
      <c r="W58" s="76" t="s">
        <v>63</v>
      </c>
      <c r="X58" s="83">
        <v>0</v>
      </c>
    </row>
    <row r="59" spans="1:27" s="84" customFormat="1" ht="60.75" customHeight="1" x14ac:dyDescent="0.35">
      <c r="A59" s="72" t="str">
        <f t="shared" si="5"/>
        <v>ID-DAF-2.2.12</v>
      </c>
      <c r="B59" s="72" t="s">
        <v>130</v>
      </c>
      <c r="C59" s="73">
        <v>2</v>
      </c>
      <c r="D59" s="73">
        <v>2</v>
      </c>
      <c r="E59" s="73">
        <v>12</v>
      </c>
      <c r="F59" s="74"/>
      <c r="G59" s="75"/>
      <c r="H59" s="89" t="s">
        <v>387</v>
      </c>
      <c r="I59" s="333" t="s">
        <v>388</v>
      </c>
      <c r="J59" s="90" t="s">
        <v>130</v>
      </c>
      <c r="K59" s="317" t="s">
        <v>389</v>
      </c>
      <c r="L59" s="317" t="s">
        <v>150</v>
      </c>
      <c r="M59" s="90" t="s">
        <v>50</v>
      </c>
      <c r="N59" s="319" t="s">
        <v>51</v>
      </c>
      <c r="O59" s="319" t="s">
        <v>52</v>
      </c>
      <c r="P59" s="266"/>
      <c r="Q59" s="267"/>
      <c r="R59" s="330">
        <v>0.05</v>
      </c>
      <c r="S59" s="267"/>
      <c r="T59" s="267"/>
      <c r="U59" s="267"/>
      <c r="V59" s="268"/>
      <c r="W59" s="76" t="s">
        <v>63</v>
      </c>
      <c r="X59" s="83">
        <v>0</v>
      </c>
    </row>
    <row r="60" spans="1:27" s="84" customFormat="1" ht="60.75" customHeight="1" x14ac:dyDescent="0.35">
      <c r="A60" s="72" t="str">
        <f t="shared" si="5"/>
        <v>ID-DAF-2.2.13</v>
      </c>
      <c r="B60" s="72" t="s">
        <v>130</v>
      </c>
      <c r="C60" s="73">
        <v>2</v>
      </c>
      <c r="D60" s="73">
        <v>2</v>
      </c>
      <c r="E60" s="73">
        <v>13</v>
      </c>
      <c r="F60" s="74"/>
      <c r="G60" s="75"/>
      <c r="H60" s="89" t="s">
        <v>390</v>
      </c>
      <c r="I60" s="333" t="s">
        <v>391</v>
      </c>
      <c r="J60" s="334" t="s">
        <v>130</v>
      </c>
      <c r="K60" s="335" t="s">
        <v>378</v>
      </c>
      <c r="L60" s="317" t="s">
        <v>130</v>
      </c>
      <c r="M60" s="334" t="s">
        <v>50</v>
      </c>
      <c r="N60" s="336" t="s">
        <v>51</v>
      </c>
      <c r="O60" s="336" t="s">
        <v>52</v>
      </c>
      <c r="P60" s="266"/>
      <c r="Q60" s="267"/>
      <c r="R60" s="330">
        <v>0.05</v>
      </c>
      <c r="S60" s="267"/>
      <c r="T60" s="267"/>
      <c r="U60" s="267"/>
      <c r="V60" s="268"/>
      <c r="W60" s="76" t="s">
        <v>63</v>
      </c>
      <c r="X60" s="83">
        <v>0</v>
      </c>
    </row>
    <row r="61" spans="1:27" s="223" customFormat="1" ht="60.75" customHeight="1" x14ac:dyDescent="0.35">
      <c r="A61" s="304" t="str">
        <f t="shared" si="5"/>
        <v>ID-DAF-2.2.14</v>
      </c>
      <c r="B61" s="304" t="s">
        <v>130</v>
      </c>
      <c r="C61" s="148">
        <v>2</v>
      </c>
      <c r="D61" s="148">
        <v>2</v>
      </c>
      <c r="E61" s="148">
        <v>14</v>
      </c>
      <c r="F61" s="322"/>
      <c r="G61" s="337"/>
      <c r="H61" s="338" t="s">
        <v>392</v>
      </c>
      <c r="I61" s="339" t="s">
        <v>393</v>
      </c>
      <c r="J61" s="340" t="s">
        <v>130</v>
      </c>
      <c r="K61" s="341" t="s">
        <v>378</v>
      </c>
      <c r="L61" s="342" t="s">
        <v>130</v>
      </c>
      <c r="M61" s="343" t="s">
        <v>50</v>
      </c>
      <c r="N61" s="325" t="s">
        <v>51</v>
      </c>
      <c r="O61" s="325" t="s">
        <v>52</v>
      </c>
      <c r="P61" s="310"/>
      <c r="Q61" s="311"/>
      <c r="R61" s="344">
        <v>0.05</v>
      </c>
      <c r="S61" s="311"/>
      <c r="T61" s="311"/>
      <c r="U61" s="311"/>
      <c r="V61" s="313"/>
      <c r="W61" s="309" t="s">
        <v>63</v>
      </c>
      <c r="X61" s="328">
        <v>0</v>
      </c>
    </row>
    <row r="62" spans="1:27" s="46" customFormat="1" ht="64.5" customHeight="1" x14ac:dyDescent="0.35">
      <c r="A62" s="87"/>
      <c r="B62" s="87"/>
      <c r="C62" s="62">
        <v>2</v>
      </c>
      <c r="D62" s="62">
        <v>3</v>
      </c>
      <c r="E62" s="62"/>
      <c r="F62" s="61"/>
      <c r="G62" s="345" t="s">
        <v>394</v>
      </c>
      <c r="H62" s="346"/>
      <c r="I62" s="346"/>
      <c r="J62" s="65"/>
      <c r="K62" s="66" t="s">
        <v>395</v>
      </c>
      <c r="L62" s="66"/>
      <c r="M62" s="66"/>
      <c r="N62" s="66"/>
      <c r="O62" s="66"/>
      <c r="P62" s="66" t="s">
        <v>42</v>
      </c>
      <c r="Q62" s="67">
        <v>1</v>
      </c>
      <c r="R62" s="68">
        <v>0.1</v>
      </c>
      <c r="S62" s="69"/>
      <c r="T62" s="69"/>
      <c r="U62" s="69"/>
      <c r="V62" s="69"/>
      <c r="W62" s="66" t="s">
        <v>63</v>
      </c>
      <c r="X62" s="70">
        <f>SUM(X63:X65)</f>
        <v>0</v>
      </c>
      <c r="AA62" s="71"/>
    </row>
    <row r="63" spans="1:27" s="84" customFormat="1" ht="75.75" customHeight="1" x14ac:dyDescent="0.35">
      <c r="A63" s="72" t="str">
        <f t="shared" ref="A63:A65" si="6">+ CONCATENATE("ID", "-", B63, "-",C63, ".", D63, ".", E63)</f>
        <v>ID-DAF-2.3.1</v>
      </c>
      <c r="B63" s="72" t="s">
        <v>130</v>
      </c>
      <c r="C63" s="73">
        <v>2</v>
      </c>
      <c r="D63" s="73">
        <v>3</v>
      </c>
      <c r="E63" s="73">
        <v>1</v>
      </c>
      <c r="F63" s="74"/>
      <c r="G63" s="75"/>
      <c r="H63" s="89" t="s">
        <v>396</v>
      </c>
      <c r="I63" s="260" t="s">
        <v>397</v>
      </c>
      <c r="J63" s="73" t="s">
        <v>130</v>
      </c>
      <c r="K63" s="77" t="s">
        <v>398</v>
      </c>
      <c r="L63" s="77" t="s">
        <v>344</v>
      </c>
      <c r="M63" s="347" t="s">
        <v>50</v>
      </c>
      <c r="N63" s="76" t="s">
        <v>201</v>
      </c>
      <c r="O63" s="76" t="s">
        <v>201</v>
      </c>
      <c r="P63" s="266"/>
      <c r="Q63" s="267"/>
      <c r="R63" s="330">
        <v>0.35</v>
      </c>
      <c r="S63" s="267"/>
      <c r="T63" s="267"/>
      <c r="U63" s="267"/>
      <c r="V63" s="268"/>
      <c r="W63" s="76" t="s">
        <v>63</v>
      </c>
      <c r="X63" s="83">
        <v>0</v>
      </c>
    </row>
    <row r="64" spans="1:27" s="84" customFormat="1" ht="78.75" customHeight="1" x14ac:dyDescent="0.35">
      <c r="A64" s="72" t="str">
        <f t="shared" si="6"/>
        <v>ID-DAF-2.3.2</v>
      </c>
      <c r="B64" s="72" t="s">
        <v>130</v>
      </c>
      <c r="C64" s="73">
        <v>2</v>
      </c>
      <c r="D64" s="73">
        <v>3</v>
      </c>
      <c r="E64" s="73">
        <v>2</v>
      </c>
      <c r="F64" s="74"/>
      <c r="G64" s="75"/>
      <c r="H64" s="89" t="s">
        <v>399</v>
      </c>
      <c r="I64" s="260" t="s">
        <v>400</v>
      </c>
      <c r="J64" s="73" t="s">
        <v>130</v>
      </c>
      <c r="K64" s="77" t="s">
        <v>401</v>
      </c>
      <c r="L64" s="77" t="s">
        <v>344</v>
      </c>
      <c r="M64" s="347" t="s">
        <v>50</v>
      </c>
      <c r="N64" s="76" t="s">
        <v>201</v>
      </c>
      <c r="O64" s="76" t="s">
        <v>201</v>
      </c>
      <c r="P64" s="266"/>
      <c r="Q64" s="267"/>
      <c r="R64" s="348">
        <v>0.35</v>
      </c>
      <c r="S64" s="267"/>
      <c r="T64" s="267"/>
      <c r="U64" s="267"/>
      <c r="V64" s="268"/>
      <c r="W64" s="76" t="s">
        <v>63</v>
      </c>
      <c r="X64" s="83">
        <v>0</v>
      </c>
    </row>
    <row r="65" spans="1:27" s="84" customFormat="1" ht="85.5" customHeight="1" x14ac:dyDescent="0.35">
      <c r="A65" s="80" t="str">
        <f t="shared" si="6"/>
        <v>ID-DAF-2.3.3</v>
      </c>
      <c r="B65" s="80" t="s">
        <v>130</v>
      </c>
      <c r="C65" s="73">
        <v>2</v>
      </c>
      <c r="D65" s="73">
        <v>3</v>
      </c>
      <c r="E65" s="73">
        <v>3</v>
      </c>
      <c r="F65" s="74"/>
      <c r="G65" s="75"/>
      <c r="H65" s="92" t="s">
        <v>402</v>
      </c>
      <c r="I65" s="92" t="s">
        <v>403</v>
      </c>
      <c r="J65" s="73" t="s">
        <v>130</v>
      </c>
      <c r="K65" s="76" t="s">
        <v>401</v>
      </c>
      <c r="L65" s="76" t="s">
        <v>284</v>
      </c>
      <c r="M65" s="347" t="s">
        <v>50</v>
      </c>
      <c r="N65" s="76" t="s">
        <v>201</v>
      </c>
      <c r="O65" s="76" t="s">
        <v>201</v>
      </c>
      <c r="P65" s="266"/>
      <c r="Q65" s="267"/>
      <c r="R65" s="349">
        <v>0.3</v>
      </c>
      <c r="S65" s="267"/>
      <c r="T65" s="267"/>
      <c r="U65" s="267"/>
      <c r="V65" s="268"/>
      <c r="W65" s="76" t="s">
        <v>63</v>
      </c>
      <c r="X65" s="83">
        <v>0</v>
      </c>
    </row>
    <row r="66" spans="1:27" s="46" customFormat="1" ht="64.5" customHeight="1" x14ac:dyDescent="0.35">
      <c r="A66" s="87"/>
      <c r="B66" s="87"/>
      <c r="C66" s="62">
        <v>2</v>
      </c>
      <c r="D66" s="62">
        <v>4</v>
      </c>
      <c r="E66" s="62"/>
      <c r="F66" s="61"/>
      <c r="G66" s="63" t="s">
        <v>404</v>
      </c>
      <c r="H66" s="64"/>
      <c r="I66" s="64"/>
      <c r="J66" s="65"/>
      <c r="K66" s="66" t="s">
        <v>395</v>
      </c>
      <c r="L66" s="66"/>
      <c r="M66" s="66"/>
      <c r="N66" s="66"/>
      <c r="O66" s="66"/>
      <c r="P66" s="66" t="s">
        <v>42</v>
      </c>
      <c r="Q66" s="67">
        <v>1</v>
      </c>
      <c r="R66" s="68">
        <v>0.2</v>
      </c>
      <c r="S66" s="69"/>
      <c r="T66" s="69"/>
      <c r="U66" s="69"/>
      <c r="V66" s="69"/>
      <c r="W66" s="66" t="s">
        <v>63</v>
      </c>
      <c r="X66" s="70">
        <f>SUM(X67:X73)</f>
        <v>0</v>
      </c>
      <c r="AA66" s="71"/>
    </row>
    <row r="67" spans="1:27" s="47" customFormat="1" ht="75.75" customHeight="1" x14ac:dyDescent="0.35">
      <c r="A67" s="72" t="str">
        <f t="shared" ref="A67:A77" si="7">+ CONCATENATE("ID", "-", B67, "-",C67, ".", D67, ".", E67)</f>
        <v>ID-DAF-2.4.1</v>
      </c>
      <c r="B67" s="72" t="s">
        <v>130</v>
      </c>
      <c r="C67" s="80">
        <v>2</v>
      </c>
      <c r="D67" s="80">
        <v>4</v>
      </c>
      <c r="E67" s="80">
        <v>1</v>
      </c>
      <c r="F67" s="350"/>
      <c r="G67" s="82"/>
      <c r="H67" s="288" t="s">
        <v>405</v>
      </c>
      <c r="I67" s="351" t="s">
        <v>406</v>
      </c>
      <c r="J67" s="72" t="s">
        <v>130</v>
      </c>
      <c r="K67" s="319" t="s">
        <v>407</v>
      </c>
      <c r="L67" s="319" t="s">
        <v>39</v>
      </c>
      <c r="M67" s="72" t="s">
        <v>50</v>
      </c>
      <c r="N67" s="319" t="s">
        <v>51</v>
      </c>
      <c r="O67" s="319" t="s">
        <v>52</v>
      </c>
      <c r="P67" s="266"/>
      <c r="Q67" s="267"/>
      <c r="R67" s="352">
        <v>0.1</v>
      </c>
      <c r="S67" s="267"/>
      <c r="T67" s="267"/>
      <c r="U67" s="267"/>
      <c r="V67" s="268"/>
      <c r="W67" s="319" t="s">
        <v>63</v>
      </c>
      <c r="X67" s="353">
        <v>0</v>
      </c>
    </row>
    <row r="68" spans="1:27" s="47" customFormat="1" ht="96.75" customHeight="1" x14ac:dyDescent="0.35">
      <c r="A68" s="72" t="str">
        <f t="shared" si="7"/>
        <v>ID-DAF-2.4.2</v>
      </c>
      <c r="B68" s="72" t="s">
        <v>130</v>
      </c>
      <c r="C68" s="80">
        <v>2</v>
      </c>
      <c r="D68" s="80">
        <v>4</v>
      </c>
      <c r="E68" s="80">
        <v>2</v>
      </c>
      <c r="F68" s="350"/>
      <c r="G68" s="82"/>
      <c r="H68" s="354" t="s">
        <v>408</v>
      </c>
      <c r="I68" s="355" t="s">
        <v>409</v>
      </c>
      <c r="J68" s="72" t="s">
        <v>130</v>
      </c>
      <c r="K68" s="319" t="s">
        <v>410</v>
      </c>
      <c r="L68" s="319" t="s">
        <v>130</v>
      </c>
      <c r="M68" s="72" t="s">
        <v>50</v>
      </c>
      <c r="N68" s="319" t="s">
        <v>51</v>
      </c>
      <c r="O68" s="319" t="s">
        <v>52</v>
      </c>
      <c r="P68" s="266"/>
      <c r="Q68" s="267"/>
      <c r="R68" s="352">
        <v>0.1</v>
      </c>
      <c r="S68" s="267"/>
      <c r="T68" s="267"/>
      <c r="U68" s="267"/>
      <c r="V68" s="268"/>
      <c r="W68" s="319" t="s">
        <v>63</v>
      </c>
      <c r="X68" s="353">
        <v>0</v>
      </c>
    </row>
    <row r="69" spans="1:27" s="47" customFormat="1" ht="60.75" customHeight="1" x14ac:dyDescent="0.35">
      <c r="A69" s="72" t="str">
        <f t="shared" si="7"/>
        <v>ID-DAF-2.4.3</v>
      </c>
      <c r="B69" s="72" t="s">
        <v>130</v>
      </c>
      <c r="C69" s="80">
        <v>2</v>
      </c>
      <c r="D69" s="80">
        <v>4</v>
      </c>
      <c r="E69" s="80">
        <v>3</v>
      </c>
      <c r="F69" s="350"/>
      <c r="G69" s="82"/>
      <c r="H69" s="354" t="s">
        <v>411</v>
      </c>
      <c r="I69" s="355" t="s">
        <v>412</v>
      </c>
      <c r="J69" s="72" t="s">
        <v>130</v>
      </c>
      <c r="K69" s="319" t="s">
        <v>413</v>
      </c>
      <c r="L69" s="319" t="s">
        <v>130</v>
      </c>
      <c r="M69" s="72" t="s">
        <v>50</v>
      </c>
      <c r="N69" s="319" t="s">
        <v>51</v>
      </c>
      <c r="O69" s="319" t="s">
        <v>52</v>
      </c>
      <c r="P69" s="266"/>
      <c r="Q69" s="267"/>
      <c r="R69" s="352">
        <v>0.1</v>
      </c>
      <c r="S69" s="267"/>
      <c r="T69" s="267"/>
      <c r="U69" s="267"/>
      <c r="V69" s="268"/>
      <c r="W69" s="319" t="s">
        <v>63</v>
      </c>
      <c r="X69" s="353">
        <v>0</v>
      </c>
    </row>
    <row r="70" spans="1:27" s="47" customFormat="1" ht="60.75" customHeight="1" x14ac:dyDescent="0.35">
      <c r="A70" s="72" t="str">
        <f t="shared" si="7"/>
        <v>ID-DAF-2.4.4</v>
      </c>
      <c r="B70" s="72" t="s">
        <v>130</v>
      </c>
      <c r="C70" s="80">
        <v>2</v>
      </c>
      <c r="D70" s="80">
        <v>4</v>
      </c>
      <c r="E70" s="80">
        <v>4</v>
      </c>
      <c r="F70" s="350"/>
      <c r="G70" s="82"/>
      <c r="H70" s="354" t="s">
        <v>414</v>
      </c>
      <c r="I70" s="355" t="s">
        <v>415</v>
      </c>
      <c r="J70" s="72" t="s">
        <v>130</v>
      </c>
      <c r="K70" s="319" t="s">
        <v>413</v>
      </c>
      <c r="L70" s="319" t="s">
        <v>130</v>
      </c>
      <c r="M70" s="72" t="s">
        <v>50</v>
      </c>
      <c r="N70" s="319" t="s">
        <v>51</v>
      </c>
      <c r="O70" s="319" t="s">
        <v>52</v>
      </c>
      <c r="P70" s="266"/>
      <c r="Q70" s="267"/>
      <c r="R70" s="352">
        <v>0.1</v>
      </c>
      <c r="S70" s="267"/>
      <c r="T70" s="267"/>
      <c r="U70" s="267"/>
      <c r="V70" s="268"/>
      <c r="W70" s="319" t="s">
        <v>63</v>
      </c>
      <c r="X70" s="353">
        <v>0</v>
      </c>
    </row>
    <row r="71" spans="1:27" s="47" customFormat="1" ht="60.75" customHeight="1" x14ac:dyDescent="0.35">
      <c r="A71" s="72" t="str">
        <f t="shared" si="7"/>
        <v>ID-DAF-2.4.5</v>
      </c>
      <c r="B71" s="72" t="s">
        <v>130</v>
      </c>
      <c r="C71" s="80">
        <v>2</v>
      </c>
      <c r="D71" s="80">
        <v>4</v>
      </c>
      <c r="E71" s="80">
        <v>5</v>
      </c>
      <c r="F71" s="350"/>
      <c r="G71" s="82"/>
      <c r="H71" s="354" t="s">
        <v>416</v>
      </c>
      <c r="I71" s="355" t="s">
        <v>417</v>
      </c>
      <c r="J71" s="72" t="s">
        <v>130</v>
      </c>
      <c r="K71" s="319" t="s">
        <v>413</v>
      </c>
      <c r="L71" s="319" t="s">
        <v>130</v>
      </c>
      <c r="M71" s="72" t="s">
        <v>50</v>
      </c>
      <c r="N71" s="319" t="s">
        <v>51</v>
      </c>
      <c r="O71" s="319" t="s">
        <v>52</v>
      </c>
      <c r="P71" s="266"/>
      <c r="Q71" s="267"/>
      <c r="R71" s="352">
        <v>0.1</v>
      </c>
      <c r="S71" s="267"/>
      <c r="T71" s="267"/>
      <c r="U71" s="267"/>
      <c r="V71" s="268"/>
      <c r="W71" s="319" t="s">
        <v>63</v>
      </c>
      <c r="X71" s="353">
        <v>0</v>
      </c>
    </row>
    <row r="72" spans="1:27" s="47" customFormat="1" ht="60.75" customHeight="1" x14ac:dyDescent="0.35">
      <c r="A72" s="72" t="str">
        <f t="shared" si="7"/>
        <v>ID-DAF-2.4.6</v>
      </c>
      <c r="B72" s="72" t="s">
        <v>130</v>
      </c>
      <c r="C72" s="80">
        <v>2</v>
      </c>
      <c r="D72" s="80">
        <v>4</v>
      </c>
      <c r="E72" s="80">
        <v>6</v>
      </c>
      <c r="F72" s="350"/>
      <c r="G72" s="82"/>
      <c r="H72" s="354" t="s">
        <v>418</v>
      </c>
      <c r="I72" s="355" t="s">
        <v>419</v>
      </c>
      <c r="J72" s="72" t="s">
        <v>130</v>
      </c>
      <c r="K72" s="319" t="s">
        <v>420</v>
      </c>
      <c r="L72" s="319" t="s">
        <v>130</v>
      </c>
      <c r="M72" s="72" t="s">
        <v>50</v>
      </c>
      <c r="N72" s="319" t="s">
        <v>51</v>
      </c>
      <c r="O72" s="319" t="s">
        <v>52</v>
      </c>
      <c r="P72" s="266"/>
      <c r="Q72" s="267"/>
      <c r="R72" s="352">
        <v>0.1</v>
      </c>
      <c r="S72" s="267"/>
      <c r="T72" s="267"/>
      <c r="U72" s="267"/>
      <c r="V72" s="268"/>
      <c r="W72" s="319" t="s">
        <v>63</v>
      </c>
      <c r="X72" s="353">
        <v>0</v>
      </c>
    </row>
    <row r="73" spans="1:27" s="84" customFormat="1" ht="60.75" customHeight="1" x14ac:dyDescent="0.35">
      <c r="A73" s="72" t="str">
        <f t="shared" si="7"/>
        <v>ID-DAF-2.4.7</v>
      </c>
      <c r="B73" s="72" t="s">
        <v>130</v>
      </c>
      <c r="C73" s="73">
        <v>2</v>
      </c>
      <c r="D73" s="73">
        <v>4</v>
      </c>
      <c r="E73" s="73">
        <v>7</v>
      </c>
      <c r="F73" s="74"/>
      <c r="G73" s="75"/>
      <c r="H73" s="89" t="s">
        <v>421</v>
      </c>
      <c r="I73" s="303" t="s">
        <v>422</v>
      </c>
      <c r="J73" s="90" t="s">
        <v>130</v>
      </c>
      <c r="K73" s="76" t="s">
        <v>423</v>
      </c>
      <c r="L73" s="72" t="s">
        <v>130</v>
      </c>
      <c r="M73" s="90" t="s">
        <v>50</v>
      </c>
      <c r="N73" s="90" t="s">
        <v>50</v>
      </c>
      <c r="O73" s="279" t="s">
        <v>52</v>
      </c>
      <c r="P73" s="266"/>
      <c r="Q73" s="267"/>
      <c r="R73" s="263">
        <v>0.1</v>
      </c>
      <c r="S73" s="267"/>
      <c r="T73" s="267"/>
      <c r="U73" s="267"/>
      <c r="V73" s="268"/>
      <c r="W73" s="76" t="s">
        <v>63</v>
      </c>
      <c r="X73" s="83">
        <v>0</v>
      </c>
    </row>
    <row r="74" spans="1:27" s="47" customFormat="1" ht="60.75" customHeight="1" x14ac:dyDescent="0.35">
      <c r="A74" s="72" t="str">
        <f t="shared" si="7"/>
        <v>ID-DAF-2.4.8</v>
      </c>
      <c r="B74" s="72" t="s">
        <v>130</v>
      </c>
      <c r="C74" s="80">
        <v>2</v>
      </c>
      <c r="D74" s="80">
        <v>4</v>
      </c>
      <c r="E74" s="80">
        <v>8</v>
      </c>
      <c r="F74" s="350"/>
      <c r="G74" s="356"/>
      <c r="H74" s="354" t="s">
        <v>424</v>
      </c>
      <c r="I74" s="355" t="s">
        <v>425</v>
      </c>
      <c r="J74" s="72" t="s">
        <v>130</v>
      </c>
      <c r="K74" s="321" t="s">
        <v>413</v>
      </c>
      <c r="L74" s="72" t="s">
        <v>130</v>
      </c>
      <c r="M74" s="72" t="s">
        <v>50</v>
      </c>
      <c r="N74" s="279" t="s">
        <v>51</v>
      </c>
      <c r="O74" s="279" t="s">
        <v>52</v>
      </c>
      <c r="P74" s="266"/>
      <c r="Q74" s="267"/>
      <c r="R74" s="357">
        <v>0.05</v>
      </c>
      <c r="S74" s="267"/>
      <c r="T74" s="267"/>
      <c r="U74" s="267"/>
      <c r="V74" s="268"/>
      <c r="W74" s="76" t="s">
        <v>63</v>
      </c>
      <c r="X74" s="83">
        <v>0</v>
      </c>
    </row>
    <row r="75" spans="1:27" s="46" customFormat="1" ht="60.75" customHeight="1" x14ac:dyDescent="0.35">
      <c r="A75" s="72" t="str">
        <f t="shared" si="7"/>
        <v>ID-DAF-2.4.9</v>
      </c>
      <c r="B75" s="72" t="s">
        <v>130</v>
      </c>
      <c r="C75" s="90">
        <v>2</v>
      </c>
      <c r="D75" s="80">
        <v>4</v>
      </c>
      <c r="E75" s="90">
        <v>9</v>
      </c>
      <c r="F75" s="296"/>
      <c r="G75" s="297"/>
      <c r="H75" s="358" t="s">
        <v>426</v>
      </c>
      <c r="I75" s="358" t="s">
        <v>427</v>
      </c>
      <c r="J75" s="90" t="s">
        <v>130</v>
      </c>
      <c r="K75" s="77" t="s">
        <v>428</v>
      </c>
      <c r="L75" s="77" t="s">
        <v>150</v>
      </c>
      <c r="M75" s="72" t="s">
        <v>50</v>
      </c>
      <c r="N75" s="77" t="s">
        <v>201</v>
      </c>
      <c r="O75" s="77" t="s">
        <v>201</v>
      </c>
      <c r="P75" s="359"/>
      <c r="Q75" s="360"/>
      <c r="R75" s="348">
        <v>0.05</v>
      </c>
      <c r="S75" s="360"/>
      <c r="T75" s="360"/>
      <c r="U75" s="360"/>
      <c r="V75" s="361"/>
      <c r="W75" s="76" t="s">
        <v>63</v>
      </c>
      <c r="X75" s="83">
        <v>0</v>
      </c>
      <c r="Y75" s="300"/>
      <c r="Z75" s="300"/>
      <c r="AA75" s="300"/>
    </row>
    <row r="76" spans="1:27" s="46" customFormat="1" ht="60.75" customHeight="1" x14ac:dyDescent="0.35">
      <c r="A76" s="72" t="str">
        <f t="shared" si="7"/>
        <v>ID-DAF-2.4.10</v>
      </c>
      <c r="B76" s="72" t="s">
        <v>130</v>
      </c>
      <c r="C76" s="90">
        <v>2</v>
      </c>
      <c r="D76" s="80">
        <v>4</v>
      </c>
      <c r="E76" s="90">
        <v>10</v>
      </c>
      <c r="F76" s="296"/>
      <c r="G76" s="297"/>
      <c r="H76" s="358" t="s">
        <v>429</v>
      </c>
      <c r="I76" s="358" t="s">
        <v>430</v>
      </c>
      <c r="J76" s="90" t="s">
        <v>130</v>
      </c>
      <c r="K76" s="362" t="s">
        <v>431</v>
      </c>
      <c r="L76" s="77" t="s">
        <v>150</v>
      </c>
      <c r="M76" s="72" t="s">
        <v>50</v>
      </c>
      <c r="N76" s="77" t="s">
        <v>201</v>
      </c>
      <c r="O76" s="77" t="s">
        <v>201</v>
      </c>
      <c r="P76" s="359"/>
      <c r="Q76" s="360"/>
      <c r="R76" s="348">
        <v>0.05</v>
      </c>
      <c r="S76" s="360"/>
      <c r="T76" s="360"/>
      <c r="U76" s="360"/>
      <c r="V76" s="361"/>
      <c r="W76" s="76" t="s">
        <v>63</v>
      </c>
      <c r="X76" s="83">
        <v>0</v>
      </c>
      <c r="Y76" s="300"/>
      <c r="Z76" s="300"/>
      <c r="AA76" s="300"/>
    </row>
    <row r="77" spans="1:27" s="46" customFormat="1" ht="60.75" customHeight="1" x14ac:dyDescent="0.35">
      <c r="A77" s="72" t="str">
        <f t="shared" si="7"/>
        <v>ID-DAF-2.4.11</v>
      </c>
      <c r="B77" s="72" t="s">
        <v>130</v>
      </c>
      <c r="C77" s="90">
        <v>2</v>
      </c>
      <c r="D77" s="80">
        <v>4</v>
      </c>
      <c r="E77" s="90">
        <v>11</v>
      </c>
      <c r="F77" s="296"/>
      <c r="G77" s="297"/>
      <c r="H77" s="358" t="s">
        <v>432</v>
      </c>
      <c r="I77" s="358" t="s">
        <v>433</v>
      </c>
      <c r="J77" s="90" t="s">
        <v>130</v>
      </c>
      <c r="K77" s="363" t="s">
        <v>434</v>
      </c>
      <c r="L77" s="77" t="s">
        <v>150</v>
      </c>
      <c r="M77" s="364" t="s">
        <v>50</v>
      </c>
      <c r="N77" s="77" t="s">
        <v>201</v>
      </c>
      <c r="O77" s="77" t="s">
        <v>201</v>
      </c>
      <c r="P77" s="359"/>
      <c r="Q77" s="360"/>
      <c r="R77" s="348">
        <v>0.05</v>
      </c>
      <c r="S77" s="360"/>
      <c r="T77" s="360"/>
      <c r="U77" s="360"/>
      <c r="V77" s="361"/>
      <c r="W77" s="76" t="s">
        <v>63</v>
      </c>
      <c r="X77" s="83">
        <v>0</v>
      </c>
      <c r="Y77" s="300"/>
      <c r="Z77" s="300"/>
      <c r="AA77" s="300"/>
    </row>
    <row r="78" spans="1:27" s="365" customFormat="1" ht="60.75" customHeight="1" x14ac:dyDescent="0.35">
      <c r="A78" s="72" t="str">
        <f>+ CONCATENATE("ID", "-", B78, "-",C78, ".", D78, ".", E78)</f>
        <v>ID-DAF-2.4.12</v>
      </c>
      <c r="B78" s="72" t="s">
        <v>130</v>
      </c>
      <c r="C78" s="80">
        <v>2</v>
      </c>
      <c r="D78" s="80">
        <v>4</v>
      </c>
      <c r="E78" s="80">
        <v>12</v>
      </c>
      <c r="F78" s="350"/>
      <c r="G78" s="82"/>
      <c r="H78" s="288" t="s">
        <v>435</v>
      </c>
      <c r="I78" s="351" t="s">
        <v>436</v>
      </c>
      <c r="J78" s="80" t="s">
        <v>130</v>
      </c>
      <c r="K78" s="319" t="s">
        <v>437</v>
      </c>
      <c r="L78" s="72" t="s">
        <v>130</v>
      </c>
      <c r="M78" s="72" t="s">
        <v>50</v>
      </c>
      <c r="N78" s="77" t="s">
        <v>201</v>
      </c>
      <c r="O78" s="77" t="s">
        <v>201</v>
      </c>
      <c r="P78" s="79"/>
      <c r="Q78" s="80"/>
      <c r="R78" s="357">
        <v>0.05</v>
      </c>
      <c r="S78" s="80"/>
      <c r="T78" s="80"/>
      <c r="U78" s="80"/>
      <c r="V78" s="82"/>
      <c r="W78" s="319" t="s">
        <v>43</v>
      </c>
      <c r="X78" s="83">
        <v>0</v>
      </c>
      <c r="Y78" s="47"/>
      <c r="Z78" s="47"/>
      <c r="AA78" s="47"/>
    </row>
    <row r="79" spans="1:27" s="365" customFormat="1" ht="60.75" customHeight="1" x14ac:dyDescent="0.35">
      <c r="A79" s="72" t="str">
        <f t="shared" ref="A79" si="8">+ CONCATENATE("ID", "-", B79, "-",C79, ".", D79, ".", E79)</f>
        <v>ID-DAF-2.4.13</v>
      </c>
      <c r="B79" s="72" t="s">
        <v>130</v>
      </c>
      <c r="C79" s="80">
        <v>2</v>
      </c>
      <c r="D79" s="80">
        <v>4</v>
      </c>
      <c r="E79" s="80">
        <v>13</v>
      </c>
      <c r="F79" s="350"/>
      <c r="G79" s="82"/>
      <c r="H79" s="288" t="s">
        <v>438</v>
      </c>
      <c r="I79" s="351" t="s">
        <v>439</v>
      </c>
      <c r="J79" s="80" t="s">
        <v>130</v>
      </c>
      <c r="K79" s="319" t="s">
        <v>440</v>
      </c>
      <c r="L79" s="72" t="s">
        <v>130</v>
      </c>
      <c r="M79" s="72" t="s">
        <v>50</v>
      </c>
      <c r="N79" s="77" t="s">
        <v>201</v>
      </c>
      <c r="O79" s="77" t="s">
        <v>201</v>
      </c>
      <c r="P79" s="79"/>
      <c r="Q79" s="80"/>
      <c r="R79" s="357">
        <v>0.05</v>
      </c>
      <c r="S79" s="80"/>
      <c r="T79" s="80"/>
      <c r="U79" s="80"/>
      <c r="V79" s="82"/>
      <c r="W79" s="319" t="s">
        <v>43</v>
      </c>
      <c r="X79" s="294">
        <v>0</v>
      </c>
      <c r="Y79" s="47"/>
      <c r="Z79" s="47"/>
      <c r="AA79" s="47"/>
    </row>
    <row r="80" spans="1:27" s="46" customFormat="1" ht="64.5" customHeight="1" x14ac:dyDescent="0.35">
      <c r="A80" s="87"/>
      <c r="B80" s="87"/>
      <c r="C80" s="62">
        <v>2</v>
      </c>
      <c r="D80" s="62">
        <v>5</v>
      </c>
      <c r="E80" s="62"/>
      <c r="F80" s="61"/>
      <c r="G80" s="63" t="s">
        <v>441</v>
      </c>
      <c r="H80" s="64"/>
      <c r="I80" s="64"/>
      <c r="J80" s="65"/>
      <c r="K80" s="66" t="s">
        <v>395</v>
      </c>
      <c r="L80" s="66"/>
      <c r="M80" s="66"/>
      <c r="N80" s="66"/>
      <c r="O80" s="66"/>
      <c r="P80" s="66" t="s">
        <v>42</v>
      </c>
      <c r="Q80" s="67">
        <v>1</v>
      </c>
      <c r="R80" s="68">
        <v>0.2</v>
      </c>
      <c r="S80" s="69"/>
      <c r="T80" s="69"/>
      <c r="U80" s="69"/>
      <c r="V80" s="69"/>
      <c r="W80" s="66" t="s">
        <v>63</v>
      </c>
      <c r="X80" s="70">
        <f>SUM(X81:X88)</f>
        <v>0</v>
      </c>
      <c r="AA80" s="71"/>
    </row>
    <row r="81" spans="1:27" s="47" customFormat="1" ht="95.25" customHeight="1" x14ac:dyDescent="0.35">
      <c r="A81" s="72" t="str">
        <f t="shared" ref="A81:A88" si="9">+ CONCATENATE("ID", "-", B81, "-",C81, ".", D81, ".", E81)</f>
        <v>ID-DAF-2.5.1</v>
      </c>
      <c r="B81" s="72" t="s">
        <v>130</v>
      </c>
      <c r="C81" s="80">
        <v>2</v>
      </c>
      <c r="D81" s="80">
        <v>5</v>
      </c>
      <c r="E81" s="80">
        <v>1</v>
      </c>
      <c r="F81" s="350"/>
      <c r="G81" s="82"/>
      <c r="H81" s="354" t="s">
        <v>442</v>
      </c>
      <c r="I81" s="355" t="s">
        <v>443</v>
      </c>
      <c r="J81" s="72" t="s">
        <v>130</v>
      </c>
      <c r="K81" s="321" t="s">
        <v>444</v>
      </c>
      <c r="L81" s="72" t="s">
        <v>130</v>
      </c>
      <c r="M81" s="72" t="s">
        <v>50</v>
      </c>
      <c r="N81" s="319" t="s">
        <v>51</v>
      </c>
      <c r="O81" s="319" t="s">
        <v>52</v>
      </c>
      <c r="P81" s="266"/>
      <c r="Q81" s="267"/>
      <c r="R81" s="366">
        <v>0.1</v>
      </c>
      <c r="S81" s="267"/>
      <c r="T81" s="267"/>
      <c r="U81" s="267"/>
      <c r="V81" s="268"/>
      <c r="W81" s="319" t="s">
        <v>63</v>
      </c>
      <c r="X81" s="353">
        <v>0</v>
      </c>
    </row>
    <row r="82" spans="1:27" s="84" customFormat="1" ht="90.75" customHeight="1" x14ac:dyDescent="0.35">
      <c r="A82" s="72" t="str">
        <f t="shared" si="9"/>
        <v>ID-DAF-2.5.2</v>
      </c>
      <c r="B82" s="72" t="s">
        <v>130</v>
      </c>
      <c r="C82" s="80">
        <v>2</v>
      </c>
      <c r="D82" s="80">
        <v>5</v>
      </c>
      <c r="E82" s="73">
        <v>2</v>
      </c>
      <c r="F82" s="74"/>
      <c r="G82" s="75"/>
      <c r="H82" s="89" t="s">
        <v>445</v>
      </c>
      <c r="I82" s="303" t="s">
        <v>446</v>
      </c>
      <c r="J82" s="90" t="s">
        <v>130</v>
      </c>
      <c r="K82" s="317" t="s">
        <v>447</v>
      </c>
      <c r="L82" s="90" t="s">
        <v>130</v>
      </c>
      <c r="M82" s="90" t="s">
        <v>50</v>
      </c>
      <c r="N82" s="76" t="s">
        <v>51</v>
      </c>
      <c r="O82" s="76" t="s">
        <v>52</v>
      </c>
      <c r="P82" s="266"/>
      <c r="Q82" s="267"/>
      <c r="R82" s="366">
        <v>0.2</v>
      </c>
      <c r="S82" s="267"/>
      <c r="T82" s="267"/>
      <c r="U82" s="267"/>
      <c r="V82" s="268"/>
      <c r="W82" s="76" t="s">
        <v>63</v>
      </c>
      <c r="X82" s="83">
        <v>0</v>
      </c>
    </row>
    <row r="83" spans="1:27" s="84" customFormat="1" ht="60.75" customHeight="1" x14ac:dyDescent="0.35">
      <c r="A83" s="72" t="str">
        <f t="shared" si="9"/>
        <v>ID-DAF-2.5.3</v>
      </c>
      <c r="B83" s="72" t="s">
        <v>130</v>
      </c>
      <c r="C83" s="80">
        <v>2</v>
      </c>
      <c r="D83" s="80">
        <v>5</v>
      </c>
      <c r="E83" s="73">
        <v>3</v>
      </c>
      <c r="F83" s="74"/>
      <c r="G83" s="75"/>
      <c r="H83" s="89" t="s">
        <v>448</v>
      </c>
      <c r="I83" s="260" t="s">
        <v>449</v>
      </c>
      <c r="J83" s="90" t="s">
        <v>130</v>
      </c>
      <c r="K83" s="367" t="s">
        <v>450</v>
      </c>
      <c r="L83" s="90" t="s">
        <v>130</v>
      </c>
      <c r="M83" s="90" t="s">
        <v>50</v>
      </c>
      <c r="N83" s="76" t="s">
        <v>51</v>
      </c>
      <c r="O83" s="76" t="s">
        <v>52</v>
      </c>
      <c r="P83" s="266"/>
      <c r="Q83" s="267"/>
      <c r="R83" s="366">
        <v>0.15</v>
      </c>
      <c r="S83" s="267"/>
      <c r="T83" s="267"/>
      <c r="U83" s="267"/>
      <c r="V83" s="268"/>
      <c r="W83" s="76" t="s">
        <v>63</v>
      </c>
      <c r="X83" s="83">
        <v>0</v>
      </c>
    </row>
    <row r="84" spans="1:27" s="84" customFormat="1" ht="86.25" customHeight="1" x14ac:dyDescent="0.35">
      <c r="A84" s="72" t="str">
        <f t="shared" si="9"/>
        <v>ID-DAF-2.5.4</v>
      </c>
      <c r="B84" s="72" t="s">
        <v>130</v>
      </c>
      <c r="C84" s="80">
        <v>2</v>
      </c>
      <c r="D84" s="80">
        <v>5</v>
      </c>
      <c r="E84" s="73">
        <v>4</v>
      </c>
      <c r="F84" s="74"/>
      <c r="G84" s="75"/>
      <c r="H84" s="89" t="s">
        <v>451</v>
      </c>
      <c r="I84" s="303" t="s">
        <v>452</v>
      </c>
      <c r="J84" s="90" t="s">
        <v>130</v>
      </c>
      <c r="K84" s="317" t="s">
        <v>453</v>
      </c>
      <c r="L84" s="90" t="s">
        <v>130</v>
      </c>
      <c r="M84" s="90" t="s">
        <v>50</v>
      </c>
      <c r="N84" s="76" t="s">
        <v>51</v>
      </c>
      <c r="O84" s="76" t="s">
        <v>52</v>
      </c>
      <c r="P84" s="266"/>
      <c r="Q84" s="267"/>
      <c r="R84" s="366">
        <v>0.15</v>
      </c>
      <c r="S84" s="267"/>
      <c r="T84" s="267"/>
      <c r="U84" s="267"/>
      <c r="V84" s="268"/>
      <c r="W84" s="76" t="s">
        <v>63</v>
      </c>
      <c r="X84" s="83">
        <v>0</v>
      </c>
    </row>
    <row r="85" spans="1:27" s="84" customFormat="1" ht="60.75" customHeight="1" x14ac:dyDescent="0.35">
      <c r="A85" s="72" t="str">
        <f t="shared" si="9"/>
        <v>ID-DAF-2.5.5</v>
      </c>
      <c r="B85" s="72" t="s">
        <v>130</v>
      </c>
      <c r="C85" s="80">
        <v>2</v>
      </c>
      <c r="D85" s="80">
        <v>5</v>
      </c>
      <c r="E85" s="73">
        <v>5</v>
      </c>
      <c r="F85" s="74"/>
      <c r="G85" s="75"/>
      <c r="H85" s="89" t="s">
        <v>454</v>
      </c>
      <c r="I85" s="303" t="s">
        <v>455</v>
      </c>
      <c r="J85" s="90" t="s">
        <v>130</v>
      </c>
      <c r="K85" s="317" t="s">
        <v>447</v>
      </c>
      <c r="L85" s="90" t="s">
        <v>130</v>
      </c>
      <c r="M85" s="90" t="s">
        <v>50</v>
      </c>
      <c r="N85" s="76" t="s">
        <v>51</v>
      </c>
      <c r="O85" s="76" t="s">
        <v>52</v>
      </c>
      <c r="P85" s="266"/>
      <c r="Q85" s="267"/>
      <c r="R85" s="366">
        <v>0.1</v>
      </c>
      <c r="S85" s="267"/>
      <c r="T85" s="267"/>
      <c r="U85" s="267"/>
      <c r="V85" s="268"/>
      <c r="W85" s="76" t="s">
        <v>63</v>
      </c>
      <c r="X85" s="83">
        <v>0</v>
      </c>
    </row>
    <row r="86" spans="1:27" s="84" customFormat="1" ht="60.75" customHeight="1" x14ac:dyDescent="0.35">
      <c r="A86" s="72" t="str">
        <f t="shared" si="9"/>
        <v>ID-DAF-2.5.6</v>
      </c>
      <c r="B86" s="72" t="s">
        <v>130</v>
      </c>
      <c r="C86" s="80">
        <v>2</v>
      </c>
      <c r="D86" s="80">
        <v>5</v>
      </c>
      <c r="E86" s="73">
        <v>6</v>
      </c>
      <c r="F86" s="74"/>
      <c r="G86" s="75"/>
      <c r="H86" s="89" t="s">
        <v>456</v>
      </c>
      <c r="I86" s="303" t="s">
        <v>457</v>
      </c>
      <c r="J86" s="90" t="s">
        <v>130</v>
      </c>
      <c r="K86" s="317" t="s">
        <v>458</v>
      </c>
      <c r="L86" s="90" t="s">
        <v>130</v>
      </c>
      <c r="M86" s="90" t="s">
        <v>50</v>
      </c>
      <c r="N86" s="76" t="s">
        <v>51</v>
      </c>
      <c r="O86" s="76" t="s">
        <v>52</v>
      </c>
      <c r="P86" s="266"/>
      <c r="Q86" s="267"/>
      <c r="R86" s="366">
        <v>0.1</v>
      </c>
      <c r="S86" s="267"/>
      <c r="T86" s="267"/>
      <c r="U86" s="267"/>
      <c r="V86" s="268"/>
      <c r="W86" s="76" t="s">
        <v>63</v>
      </c>
      <c r="X86" s="83">
        <v>0</v>
      </c>
    </row>
    <row r="87" spans="1:27" s="84" customFormat="1" ht="75.75" customHeight="1" x14ac:dyDescent="0.35">
      <c r="A87" s="72" t="str">
        <f t="shared" si="9"/>
        <v>ID-DAF-2.5.7</v>
      </c>
      <c r="B87" s="72" t="s">
        <v>130</v>
      </c>
      <c r="C87" s="80">
        <v>2</v>
      </c>
      <c r="D87" s="80">
        <v>5</v>
      </c>
      <c r="E87" s="73">
        <v>7</v>
      </c>
      <c r="F87" s="74"/>
      <c r="G87" s="75"/>
      <c r="H87" s="89" t="s">
        <v>459</v>
      </c>
      <c r="I87" s="303" t="s">
        <v>460</v>
      </c>
      <c r="J87" s="90" t="s">
        <v>130</v>
      </c>
      <c r="K87" s="317" t="s">
        <v>447</v>
      </c>
      <c r="L87" s="90" t="s">
        <v>130</v>
      </c>
      <c r="M87" s="90" t="s">
        <v>50</v>
      </c>
      <c r="N87" s="76" t="s">
        <v>51</v>
      </c>
      <c r="O87" s="76" t="s">
        <v>52</v>
      </c>
      <c r="P87" s="266"/>
      <c r="Q87" s="267"/>
      <c r="R87" s="366">
        <v>0.1</v>
      </c>
      <c r="S87" s="267"/>
      <c r="T87" s="267"/>
      <c r="U87" s="267"/>
      <c r="V87" s="268"/>
      <c r="W87" s="76" t="s">
        <v>63</v>
      </c>
      <c r="X87" s="83">
        <v>0</v>
      </c>
    </row>
    <row r="88" spans="1:27" s="84" customFormat="1" ht="60.75" customHeight="1" x14ac:dyDescent="0.35">
      <c r="A88" s="72" t="str">
        <f t="shared" si="9"/>
        <v>ID-DAF-2.5.8</v>
      </c>
      <c r="B88" s="72" t="s">
        <v>130</v>
      </c>
      <c r="C88" s="80">
        <v>2</v>
      </c>
      <c r="D88" s="80">
        <v>5</v>
      </c>
      <c r="E88" s="73">
        <v>8</v>
      </c>
      <c r="F88" s="74"/>
      <c r="G88" s="75"/>
      <c r="H88" s="89" t="s">
        <v>461</v>
      </c>
      <c r="I88" s="303" t="s">
        <v>462</v>
      </c>
      <c r="J88" s="90" t="s">
        <v>130</v>
      </c>
      <c r="K88" s="317" t="s">
        <v>463</v>
      </c>
      <c r="L88" s="90" t="s">
        <v>130</v>
      </c>
      <c r="M88" s="90" t="s">
        <v>50</v>
      </c>
      <c r="N88" s="76" t="s">
        <v>51</v>
      </c>
      <c r="O88" s="76" t="s">
        <v>52</v>
      </c>
      <c r="P88" s="266"/>
      <c r="Q88" s="267"/>
      <c r="R88" s="366">
        <v>0.1</v>
      </c>
      <c r="S88" s="267"/>
      <c r="T88" s="267"/>
      <c r="U88" s="267"/>
      <c r="V88" s="268"/>
      <c r="W88" s="76" t="s">
        <v>63</v>
      </c>
      <c r="X88" s="83">
        <v>0</v>
      </c>
    </row>
    <row r="89" spans="1:27" s="46" customFormat="1" ht="64.5" customHeight="1" x14ac:dyDescent="0.35">
      <c r="A89" s="87"/>
      <c r="B89" s="87"/>
      <c r="C89" s="62">
        <v>2</v>
      </c>
      <c r="D89" s="62">
        <v>6</v>
      </c>
      <c r="E89" s="62"/>
      <c r="F89" s="61"/>
      <c r="G89" s="63" t="s">
        <v>441</v>
      </c>
      <c r="H89" s="64"/>
      <c r="I89" s="64"/>
      <c r="J89" s="65"/>
      <c r="K89" s="66" t="s">
        <v>447</v>
      </c>
      <c r="L89" s="66"/>
      <c r="M89" s="66"/>
      <c r="N89" s="66"/>
      <c r="O89" s="66"/>
      <c r="P89" s="66" t="s">
        <v>42</v>
      </c>
      <c r="Q89" s="67">
        <v>1</v>
      </c>
      <c r="R89" s="68">
        <v>0.1</v>
      </c>
      <c r="S89" s="69"/>
      <c r="T89" s="69"/>
      <c r="U89" s="69"/>
      <c r="V89" s="69"/>
      <c r="W89" s="66" t="s">
        <v>63</v>
      </c>
      <c r="X89" s="70">
        <f>SUM(X90:X96)</f>
        <v>0</v>
      </c>
      <c r="AA89" s="71"/>
    </row>
    <row r="90" spans="1:27" s="84" customFormat="1" ht="60.75" customHeight="1" x14ac:dyDescent="0.35">
      <c r="A90" s="72" t="str">
        <f t="shared" ref="A90:A96" si="10">+ CONCATENATE("ID", "-", B90, "-",C90, ".", D90, ".", E90)</f>
        <v>ID-DAF-2.6.1</v>
      </c>
      <c r="B90" s="72" t="s">
        <v>130</v>
      </c>
      <c r="C90" s="80">
        <v>2</v>
      </c>
      <c r="D90" s="80">
        <v>6</v>
      </c>
      <c r="E90" s="73">
        <v>1</v>
      </c>
      <c r="F90" s="74"/>
      <c r="G90" s="75"/>
      <c r="H90" s="89" t="s">
        <v>464</v>
      </c>
      <c r="I90" s="303" t="s">
        <v>465</v>
      </c>
      <c r="J90" s="90" t="s">
        <v>130</v>
      </c>
      <c r="K90" s="317" t="s">
        <v>466</v>
      </c>
      <c r="L90" s="72" t="s">
        <v>39</v>
      </c>
      <c r="M90" s="73" t="s">
        <v>50</v>
      </c>
      <c r="N90" s="279" t="s">
        <v>115</v>
      </c>
      <c r="O90" s="279" t="s">
        <v>52</v>
      </c>
      <c r="P90" s="368"/>
      <c r="Q90" s="352"/>
      <c r="R90" s="263">
        <v>0.25</v>
      </c>
      <c r="S90" s="267"/>
      <c r="T90" s="267"/>
      <c r="U90" s="267"/>
      <c r="V90" s="268"/>
      <c r="W90" s="76" t="s">
        <v>63</v>
      </c>
      <c r="X90" s="83">
        <v>0</v>
      </c>
    </row>
    <row r="91" spans="1:27" s="84" customFormat="1" ht="60.75" customHeight="1" x14ac:dyDescent="0.35">
      <c r="A91" s="72" t="str">
        <f t="shared" si="10"/>
        <v>ID-DAF-2.6.2</v>
      </c>
      <c r="B91" s="72" t="s">
        <v>130</v>
      </c>
      <c r="C91" s="80">
        <v>2</v>
      </c>
      <c r="D91" s="80">
        <v>6</v>
      </c>
      <c r="E91" s="73">
        <v>2</v>
      </c>
      <c r="F91" s="74"/>
      <c r="G91" s="75"/>
      <c r="H91" s="89" t="s">
        <v>467</v>
      </c>
      <c r="I91" s="303" t="s">
        <v>468</v>
      </c>
      <c r="J91" s="90" t="s">
        <v>130</v>
      </c>
      <c r="K91" s="317" t="s">
        <v>469</v>
      </c>
      <c r="L91" s="72" t="s">
        <v>39</v>
      </c>
      <c r="M91" s="73" t="s">
        <v>50</v>
      </c>
      <c r="N91" s="279" t="s">
        <v>51</v>
      </c>
      <c r="O91" s="279" t="s">
        <v>470</v>
      </c>
      <c r="P91" s="368"/>
      <c r="Q91" s="80"/>
      <c r="R91" s="263">
        <v>0.15</v>
      </c>
      <c r="S91" s="267"/>
      <c r="T91" s="267"/>
      <c r="U91" s="267"/>
      <c r="V91" s="268"/>
      <c r="W91" s="76" t="s">
        <v>63</v>
      </c>
      <c r="X91" s="83">
        <v>0</v>
      </c>
    </row>
    <row r="92" spans="1:27" s="84" customFormat="1" ht="60.75" customHeight="1" x14ac:dyDescent="0.35">
      <c r="A92" s="72" t="str">
        <f t="shared" si="10"/>
        <v>ID-DAF-2.6.3</v>
      </c>
      <c r="B92" s="72" t="s">
        <v>130</v>
      </c>
      <c r="C92" s="80">
        <v>2</v>
      </c>
      <c r="D92" s="80">
        <v>6</v>
      </c>
      <c r="E92" s="73">
        <v>3</v>
      </c>
      <c r="F92" s="74"/>
      <c r="G92" s="75"/>
      <c r="H92" s="89" t="s">
        <v>471</v>
      </c>
      <c r="I92" s="303" t="s">
        <v>472</v>
      </c>
      <c r="J92" s="90" t="s">
        <v>130</v>
      </c>
      <c r="K92" s="317" t="s">
        <v>466</v>
      </c>
      <c r="L92" s="72" t="s">
        <v>39</v>
      </c>
      <c r="M92" s="73" t="s">
        <v>50</v>
      </c>
      <c r="N92" s="279" t="s">
        <v>51</v>
      </c>
      <c r="O92" s="279" t="s">
        <v>470</v>
      </c>
      <c r="P92" s="368"/>
      <c r="Q92" s="80"/>
      <c r="R92" s="263">
        <v>0.15</v>
      </c>
      <c r="S92" s="267"/>
      <c r="T92" s="267"/>
      <c r="U92" s="267"/>
      <c r="V92" s="268"/>
      <c r="W92" s="76" t="s">
        <v>63</v>
      </c>
      <c r="X92" s="83">
        <v>0</v>
      </c>
    </row>
    <row r="93" spans="1:27" s="84" customFormat="1" ht="60.75" customHeight="1" x14ac:dyDescent="0.35">
      <c r="A93" s="72" t="str">
        <f t="shared" si="10"/>
        <v>ID-DAF-2.6.4</v>
      </c>
      <c r="B93" s="72" t="s">
        <v>130</v>
      </c>
      <c r="C93" s="80">
        <v>2</v>
      </c>
      <c r="D93" s="80">
        <v>6</v>
      </c>
      <c r="E93" s="73">
        <v>4</v>
      </c>
      <c r="F93" s="74"/>
      <c r="G93" s="75"/>
      <c r="H93" s="89" t="s">
        <v>473</v>
      </c>
      <c r="I93" s="89" t="s">
        <v>474</v>
      </c>
      <c r="J93" s="90" t="s">
        <v>130</v>
      </c>
      <c r="K93" s="317" t="s">
        <v>466</v>
      </c>
      <c r="L93" s="72" t="s">
        <v>39</v>
      </c>
      <c r="M93" s="73" t="s">
        <v>50</v>
      </c>
      <c r="N93" s="279" t="s">
        <v>51</v>
      </c>
      <c r="O93" s="279" t="s">
        <v>470</v>
      </c>
      <c r="P93" s="368"/>
      <c r="Q93" s="80"/>
      <c r="R93" s="263">
        <v>0.1</v>
      </c>
      <c r="S93" s="267"/>
      <c r="T93" s="267"/>
      <c r="U93" s="267"/>
      <c r="V93" s="268"/>
      <c r="W93" s="76" t="s">
        <v>63</v>
      </c>
      <c r="X93" s="83">
        <v>0</v>
      </c>
    </row>
    <row r="94" spans="1:27" s="84" customFormat="1" ht="84" x14ac:dyDescent="0.35">
      <c r="A94" s="72" t="str">
        <f t="shared" si="10"/>
        <v>ID-DAF-2.6.5</v>
      </c>
      <c r="B94" s="72" t="s">
        <v>130</v>
      </c>
      <c r="C94" s="80">
        <v>2</v>
      </c>
      <c r="D94" s="80">
        <v>6</v>
      </c>
      <c r="E94" s="73">
        <v>5</v>
      </c>
      <c r="F94" s="74"/>
      <c r="G94" s="75"/>
      <c r="H94" s="89" t="s">
        <v>475</v>
      </c>
      <c r="I94" s="89" t="s">
        <v>476</v>
      </c>
      <c r="J94" s="90" t="s">
        <v>130</v>
      </c>
      <c r="K94" s="317" t="s">
        <v>466</v>
      </c>
      <c r="L94" s="72" t="s">
        <v>39</v>
      </c>
      <c r="M94" s="73" t="s">
        <v>50</v>
      </c>
      <c r="N94" s="279" t="s">
        <v>51</v>
      </c>
      <c r="O94" s="279" t="s">
        <v>470</v>
      </c>
      <c r="P94" s="368"/>
      <c r="Q94" s="80"/>
      <c r="R94" s="263">
        <v>0.1</v>
      </c>
      <c r="S94" s="267"/>
      <c r="T94" s="267"/>
      <c r="U94" s="267"/>
      <c r="V94" s="268"/>
      <c r="W94" s="76" t="s">
        <v>63</v>
      </c>
      <c r="X94" s="83">
        <v>0</v>
      </c>
    </row>
    <row r="95" spans="1:27" s="84" customFormat="1" ht="60.75" customHeight="1" x14ac:dyDescent="0.35">
      <c r="A95" s="72" t="str">
        <f t="shared" si="10"/>
        <v>ID-DAF-2.6.6</v>
      </c>
      <c r="B95" s="72" t="s">
        <v>130</v>
      </c>
      <c r="C95" s="80">
        <v>2</v>
      </c>
      <c r="D95" s="80">
        <v>6</v>
      </c>
      <c r="E95" s="73">
        <v>6</v>
      </c>
      <c r="F95" s="74"/>
      <c r="G95" s="75"/>
      <c r="H95" s="89" t="s">
        <v>477</v>
      </c>
      <c r="I95" s="303" t="s">
        <v>468</v>
      </c>
      <c r="J95" s="90" t="s">
        <v>130</v>
      </c>
      <c r="K95" s="317" t="s">
        <v>466</v>
      </c>
      <c r="L95" s="72" t="s">
        <v>39</v>
      </c>
      <c r="M95" s="90" t="s">
        <v>50</v>
      </c>
      <c r="N95" s="279" t="s">
        <v>51</v>
      </c>
      <c r="O95" s="279" t="s">
        <v>470</v>
      </c>
      <c r="P95" s="368"/>
      <c r="Q95" s="80"/>
      <c r="R95" s="263">
        <v>0.1</v>
      </c>
      <c r="S95" s="267"/>
      <c r="T95" s="267"/>
      <c r="U95" s="267"/>
      <c r="V95" s="268"/>
      <c r="W95" s="76" t="s">
        <v>63</v>
      </c>
      <c r="X95" s="83">
        <v>0</v>
      </c>
    </row>
    <row r="96" spans="1:27" s="84" customFormat="1" ht="60.75" customHeight="1" x14ac:dyDescent="0.35">
      <c r="A96" s="72" t="str">
        <f t="shared" si="10"/>
        <v>ID-DAF-2.6.7</v>
      </c>
      <c r="B96" s="72" t="s">
        <v>130</v>
      </c>
      <c r="C96" s="80">
        <v>2</v>
      </c>
      <c r="D96" s="80">
        <v>6</v>
      </c>
      <c r="E96" s="73">
        <v>7</v>
      </c>
      <c r="F96" s="74"/>
      <c r="G96" s="75"/>
      <c r="H96" s="89" t="s">
        <v>478</v>
      </c>
      <c r="I96" s="303" t="s">
        <v>479</v>
      </c>
      <c r="J96" s="90" t="s">
        <v>130</v>
      </c>
      <c r="K96" s="317" t="s">
        <v>466</v>
      </c>
      <c r="L96" s="72" t="s">
        <v>59</v>
      </c>
      <c r="M96" s="90" t="s">
        <v>50</v>
      </c>
      <c r="N96" s="279" t="s">
        <v>51</v>
      </c>
      <c r="O96" s="279" t="s">
        <v>52</v>
      </c>
      <c r="P96" s="368"/>
      <c r="Q96" s="80"/>
      <c r="R96" s="81">
        <v>0.15</v>
      </c>
      <c r="S96" s="267"/>
      <c r="T96" s="267"/>
      <c r="U96" s="267"/>
      <c r="V96" s="268"/>
      <c r="W96" s="76" t="s">
        <v>63</v>
      </c>
      <c r="X96" s="83">
        <v>0</v>
      </c>
    </row>
    <row r="97" spans="1:27" s="46" customFormat="1" ht="64.5" customHeight="1" x14ac:dyDescent="0.35">
      <c r="A97" s="87"/>
      <c r="B97" s="87"/>
      <c r="C97" s="62">
        <v>2</v>
      </c>
      <c r="D97" s="62">
        <v>7</v>
      </c>
      <c r="E97" s="62"/>
      <c r="F97" s="61"/>
      <c r="G97" s="63" t="s">
        <v>480</v>
      </c>
      <c r="H97" s="64"/>
      <c r="I97" s="64"/>
      <c r="J97" s="65"/>
      <c r="K97" s="66" t="s">
        <v>447</v>
      </c>
      <c r="L97" s="66"/>
      <c r="M97" s="66"/>
      <c r="N97" s="66"/>
      <c r="O97" s="66"/>
      <c r="P97" s="66" t="s">
        <v>42</v>
      </c>
      <c r="Q97" s="67">
        <v>1</v>
      </c>
      <c r="R97" s="68">
        <v>0.1</v>
      </c>
      <c r="S97" s="69"/>
      <c r="T97" s="69"/>
      <c r="U97" s="69"/>
      <c r="V97" s="69"/>
      <c r="W97" s="66" t="s">
        <v>63</v>
      </c>
      <c r="X97" s="70">
        <f>SUM(X98:X100)</f>
        <v>0</v>
      </c>
      <c r="AA97" s="71"/>
    </row>
    <row r="98" spans="1:27" s="84" customFormat="1" ht="60.75" customHeight="1" x14ac:dyDescent="0.35">
      <c r="A98" s="72" t="str">
        <f t="shared" ref="A98:A100" si="11">+ CONCATENATE("ID", "-", B98, "-",C98, ".", D98, ".", E98)</f>
        <v>ID-DAF-2.7.1</v>
      </c>
      <c r="B98" s="72" t="s">
        <v>130</v>
      </c>
      <c r="C98" s="80">
        <v>2</v>
      </c>
      <c r="D98" s="80">
        <v>7</v>
      </c>
      <c r="E98" s="73">
        <v>1</v>
      </c>
      <c r="F98" s="74"/>
      <c r="G98" s="75"/>
      <c r="H98" s="89" t="s">
        <v>481</v>
      </c>
      <c r="I98" s="260" t="s">
        <v>482</v>
      </c>
      <c r="J98" s="90" t="s">
        <v>130</v>
      </c>
      <c r="K98" s="317" t="s">
        <v>483</v>
      </c>
      <c r="L98" s="72" t="s">
        <v>130</v>
      </c>
      <c r="M98" s="90" t="s">
        <v>50</v>
      </c>
      <c r="N98" s="279" t="s">
        <v>51</v>
      </c>
      <c r="O98" s="279" t="s">
        <v>52</v>
      </c>
      <c r="P98" s="368"/>
      <c r="Q98" s="352"/>
      <c r="R98" s="263">
        <v>0.3</v>
      </c>
      <c r="S98" s="267"/>
      <c r="T98" s="267"/>
      <c r="U98" s="267"/>
      <c r="V98" s="268"/>
      <c r="W98" s="76" t="s">
        <v>63</v>
      </c>
      <c r="X98" s="83">
        <v>0</v>
      </c>
    </row>
    <row r="99" spans="1:27" s="84" customFormat="1" ht="60.75" customHeight="1" x14ac:dyDescent="0.35">
      <c r="A99" s="72" t="str">
        <f t="shared" si="11"/>
        <v>ID-DAF-2.7.2</v>
      </c>
      <c r="B99" s="72" t="s">
        <v>130</v>
      </c>
      <c r="C99" s="80">
        <v>2</v>
      </c>
      <c r="D99" s="80">
        <v>7</v>
      </c>
      <c r="E99" s="73">
        <v>2</v>
      </c>
      <c r="F99" s="74"/>
      <c r="G99" s="75"/>
      <c r="H99" s="89" t="s">
        <v>484</v>
      </c>
      <c r="I99" s="303" t="s">
        <v>485</v>
      </c>
      <c r="J99" s="90" t="s">
        <v>130</v>
      </c>
      <c r="K99" s="317" t="s">
        <v>486</v>
      </c>
      <c r="L99" s="72" t="s">
        <v>130</v>
      </c>
      <c r="M99" s="90" t="s">
        <v>50</v>
      </c>
      <c r="N99" s="279" t="s">
        <v>51</v>
      </c>
      <c r="O99" s="279" t="s">
        <v>52</v>
      </c>
      <c r="P99" s="368"/>
      <c r="Q99" s="352"/>
      <c r="R99" s="263">
        <v>0.4</v>
      </c>
      <c r="S99" s="267"/>
      <c r="T99" s="267"/>
      <c r="U99" s="267"/>
      <c r="V99" s="268"/>
      <c r="W99" s="76" t="s">
        <v>63</v>
      </c>
      <c r="X99" s="83">
        <v>0</v>
      </c>
    </row>
    <row r="100" spans="1:27" s="84" customFormat="1" ht="60.75" customHeight="1" x14ac:dyDescent="0.35">
      <c r="A100" s="72" t="str">
        <f t="shared" si="11"/>
        <v>ID-DAF-2.7.3</v>
      </c>
      <c r="B100" s="72" t="s">
        <v>130</v>
      </c>
      <c r="C100" s="80">
        <v>2</v>
      </c>
      <c r="D100" s="80">
        <v>7</v>
      </c>
      <c r="E100" s="73">
        <v>3</v>
      </c>
      <c r="F100" s="74"/>
      <c r="G100" s="75"/>
      <c r="H100" s="89" t="s">
        <v>487</v>
      </c>
      <c r="I100" s="303" t="s">
        <v>488</v>
      </c>
      <c r="J100" s="90" t="s">
        <v>130</v>
      </c>
      <c r="K100" s="317" t="s">
        <v>489</v>
      </c>
      <c r="L100" s="72" t="s">
        <v>130</v>
      </c>
      <c r="M100" s="90" t="s">
        <v>50</v>
      </c>
      <c r="N100" s="279" t="s">
        <v>51</v>
      </c>
      <c r="O100" s="279" t="s">
        <v>52</v>
      </c>
      <c r="P100" s="368"/>
      <c r="Q100" s="352"/>
      <c r="R100" s="263">
        <v>0.3</v>
      </c>
      <c r="S100" s="267"/>
      <c r="T100" s="267"/>
      <c r="U100" s="267"/>
      <c r="V100" s="268"/>
      <c r="W100" s="76" t="s">
        <v>63</v>
      </c>
      <c r="X100" s="83">
        <v>0</v>
      </c>
    </row>
    <row r="101" spans="1:27" s="46" customFormat="1" ht="73.5" customHeight="1" x14ac:dyDescent="0.35">
      <c r="A101" s="86"/>
      <c r="B101" s="49"/>
      <c r="C101" s="49"/>
      <c r="D101" s="49"/>
      <c r="E101" s="49"/>
      <c r="F101" s="50" t="s">
        <v>490</v>
      </c>
      <c r="G101" s="51"/>
      <c r="H101" s="51"/>
      <c r="I101" s="51"/>
      <c r="J101" s="52"/>
      <c r="K101" s="54" t="s">
        <v>265</v>
      </c>
      <c r="L101" s="54"/>
      <c r="M101" s="49"/>
      <c r="N101" s="54"/>
      <c r="O101" s="54"/>
      <c r="P101" s="55" t="s">
        <v>42</v>
      </c>
      <c r="Q101" s="56">
        <v>1</v>
      </c>
      <c r="R101" s="58">
        <v>0.1</v>
      </c>
      <c r="S101" s="58"/>
      <c r="T101" s="58"/>
      <c r="U101" s="58"/>
      <c r="V101" s="58"/>
      <c r="W101" s="59" t="s">
        <v>63</v>
      </c>
      <c r="X101" s="60">
        <f>X102+X107+X114</f>
        <v>27520000</v>
      </c>
    </row>
    <row r="102" spans="1:27" s="46" customFormat="1" ht="64.5" customHeight="1" x14ac:dyDescent="0.35">
      <c r="A102" s="87"/>
      <c r="B102" s="87"/>
      <c r="C102" s="62">
        <v>3</v>
      </c>
      <c r="D102" s="62">
        <v>1</v>
      </c>
      <c r="E102" s="62"/>
      <c r="F102" s="61"/>
      <c r="G102" s="63" t="s">
        <v>491</v>
      </c>
      <c r="H102" s="64"/>
      <c r="I102" s="64"/>
      <c r="J102" s="65"/>
      <c r="K102" s="66" t="s">
        <v>492</v>
      </c>
      <c r="L102" s="66"/>
      <c r="M102" s="66"/>
      <c r="N102" s="66"/>
      <c r="O102" s="66"/>
      <c r="P102" s="66" t="s">
        <v>42</v>
      </c>
      <c r="Q102" s="67">
        <v>1</v>
      </c>
      <c r="R102" s="88">
        <v>0.5</v>
      </c>
      <c r="S102" s="69"/>
      <c r="T102" s="69"/>
      <c r="U102" s="69"/>
      <c r="V102" s="69"/>
      <c r="W102" s="66" t="s">
        <v>63</v>
      </c>
      <c r="X102" s="70">
        <f>SUM(X103:X106)</f>
        <v>24720000</v>
      </c>
      <c r="AA102" s="71"/>
    </row>
    <row r="103" spans="1:27" s="84" customFormat="1" ht="70.5" customHeight="1" x14ac:dyDescent="0.35">
      <c r="A103" s="72" t="str">
        <f>+ CONCATENATE("ID", "-", B103, "-",C103, ".", D103, ".", E103)</f>
        <v>ID-DAF-3.1.1</v>
      </c>
      <c r="B103" s="72" t="s">
        <v>130</v>
      </c>
      <c r="C103" s="73">
        <v>3</v>
      </c>
      <c r="D103" s="73">
        <v>1</v>
      </c>
      <c r="E103" s="73">
        <v>1</v>
      </c>
      <c r="F103" s="74"/>
      <c r="G103" s="75"/>
      <c r="H103" s="89" t="s">
        <v>493</v>
      </c>
      <c r="I103" s="303" t="s">
        <v>494</v>
      </c>
      <c r="J103" s="90" t="s">
        <v>130</v>
      </c>
      <c r="K103" s="77" t="s">
        <v>495</v>
      </c>
      <c r="L103" s="77" t="s">
        <v>130</v>
      </c>
      <c r="M103" s="90" t="s">
        <v>50</v>
      </c>
      <c r="N103" s="77" t="s">
        <v>51</v>
      </c>
      <c r="O103" s="77" t="s">
        <v>115</v>
      </c>
      <c r="P103" s="79"/>
      <c r="Q103" s="80"/>
      <c r="R103" s="263">
        <v>0.25</v>
      </c>
      <c r="S103" s="80"/>
      <c r="T103" s="80"/>
      <c r="U103" s="80"/>
      <c r="V103" s="82"/>
      <c r="W103" s="76" t="s">
        <v>63</v>
      </c>
      <c r="X103" s="91">
        <v>22200000</v>
      </c>
    </row>
    <row r="104" spans="1:27" s="84" customFormat="1" ht="63" x14ac:dyDescent="0.35">
      <c r="A104" s="72" t="str">
        <f>+ CONCATENATE("ID", "-", B104, "-",C104, ".", D104, ".", E104)</f>
        <v>ID-DAF-3.1.2</v>
      </c>
      <c r="B104" s="72" t="s">
        <v>130</v>
      </c>
      <c r="C104" s="73">
        <v>3</v>
      </c>
      <c r="D104" s="73">
        <v>1</v>
      </c>
      <c r="E104" s="73">
        <v>2</v>
      </c>
      <c r="F104" s="74"/>
      <c r="G104" s="75"/>
      <c r="H104" s="89" t="s">
        <v>496</v>
      </c>
      <c r="I104" s="303" t="s">
        <v>497</v>
      </c>
      <c r="J104" s="90" t="s">
        <v>130</v>
      </c>
      <c r="K104" s="77" t="s">
        <v>498</v>
      </c>
      <c r="L104" s="77" t="s">
        <v>39</v>
      </c>
      <c r="M104" s="90" t="s">
        <v>50</v>
      </c>
      <c r="N104" s="77" t="s">
        <v>51</v>
      </c>
      <c r="O104" s="77" t="s">
        <v>52</v>
      </c>
      <c r="P104" s="79"/>
      <c r="Q104" s="80"/>
      <c r="R104" s="263">
        <v>0.2</v>
      </c>
      <c r="S104" s="80"/>
      <c r="T104" s="80"/>
      <c r="U104" s="80"/>
      <c r="V104" s="82"/>
      <c r="W104" s="76" t="s">
        <v>63</v>
      </c>
      <c r="X104" s="91">
        <f>600000+1045000+200000+450000+225000</f>
        <v>2520000</v>
      </c>
    </row>
    <row r="105" spans="1:27" s="84" customFormat="1" ht="59.25" customHeight="1" x14ac:dyDescent="0.35">
      <c r="A105" s="80" t="str">
        <f>+ CONCATENATE("ID", "-", B105, "-",C105, ".", D105, ".", E105)</f>
        <v>ID-DAF-3.1.3</v>
      </c>
      <c r="B105" s="80" t="s">
        <v>130</v>
      </c>
      <c r="C105" s="73">
        <v>3</v>
      </c>
      <c r="D105" s="73">
        <v>1</v>
      </c>
      <c r="E105" s="73">
        <v>3</v>
      </c>
      <c r="F105" s="315"/>
      <c r="G105" s="316"/>
      <c r="H105" s="92" t="s">
        <v>499</v>
      </c>
      <c r="I105" s="260" t="s">
        <v>500</v>
      </c>
      <c r="J105" s="73" t="s">
        <v>130</v>
      </c>
      <c r="K105" s="76" t="s">
        <v>501</v>
      </c>
      <c r="L105" s="80" t="s">
        <v>59</v>
      </c>
      <c r="M105" s="73" t="s">
        <v>50</v>
      </c>
      <c r="N105" s="76" t="s">
        <v>201</v>
      </c>
      <c r="O105" s="76" t="s">
        <v>201</v>
      </c>
      <c r="P105" s="266"/>
      <c r="Q105" s="267"/>
      <c r="R105" s="81">
        <v>0.4</v>
      </c>
      <c r="S105" s="267"/>
      <c r="T105" s="267"/>
      <c r="U105" s="267"/>
      <c r="V105" s="268"/>
      <c r="W105" s="76" t="s">
        <v>63</v>
      </c>
      <c r="X105" s="91" t="s">
        <v>69</v>
      </c>
    </row>
    <row r="106" spans="1:27" s="84" customFormat="1" ht="59.25" customHeight="1" x14ac:dyDescent="0.35">
      <c r="A106" s="72" t="str">
        <f>+ CONCATENATE("ID", "-", B106, "-",C106, ".", D106, ".", E106)</f>
        <v>ID-DAF-3.1.4</v>
      </c>
      <c r="B106" s="72" t="s">
        <v>130</v>
      </c>
      <c r="C106" s="73">
        <v>3</v>
      </c>
      <c r="D106" s="73">
        <v>1</v>
      </c>
      <c r="E106" s="73">
        <v>4</v>
      </c>
      <c r="F106" s="315"/>
      <c r="G106" s="316"/>
      <c r="H106" s="89" t="s">
        <v>502</v>
      </c>
      <c r="I106" s="303" t="s">
        <v>503</v>
      </c>
      <c r="J106" s="90" t="s">
        <v>130</v>
      </c>
      <c r="K106" s="77" t="s">
        <v>504</v>
      </c>
      <c r="L106" s="77" t="s">
        <v>130</v>
      </c>
      <c r="M106" s="90" t="s">
        <v>50</v>
      </c>
      <c r="N106" s="77" t="s">
        <v>115</v>
      </c>
      <c r="O106" s="77" t="s">
        <v>52</v>
      </c>
      <c r="P106" s="266"/>
      <c r="Q106" s="267"/>
      <c r="R106" s="263">
        <v>0.15</v>
      </c>
      <c r="S106" s="267"/>
      <c r="T106" s="267"/>
      <c r="U106" s="267"/>
      <c r="V106" s="268"/>
      <c r="W106" s="76" t="s">
        <v>63</v>
      </c>
      <c r="X106" s="91" t="s">
        <v>69</v>
      </c>
    </row>
    <row r="107" spans="1:27" s="46" customFormat="1" ht="111.75" customHeight="1" x14ac:dyDescent="0.35">
      <c r="A107" s="87"/>
      <c r="B107" s="87"/>
      <c r="C107" s="62">
        <v>3</v>
      </c>
      <c r="D107" s="62">
        <v>2</v>
      </c>
      <c r="E107" s="62"/>
      <c r="F107" s="61"/>
      <c r="G107" s="63" t="s">
        <v>505</v>
      </c>
      <c r="H107" s="64"/>
      <c r="I107" s="64"/>
      <c r="J107" s="65"/>
      <c r="K107" s="66" t="s">
        <v>506</v>
      </c>
      <c r="L107" s="66"/>
      <c r="M107" s="66"/>
      <c r="N107" s="66"/>
      <c r="O107" s="66"/>
      <c r="P107" s="66" t="s">
        <v>42</v>
      </c>
      <c r="Q107" s="67">
        <v>1</v>
      </c>
      <c r="R107" s="88">
        <v>0.3</v>
      </c>
      <c r="S107" s="69"/>
      <c r="T107" s="69"/>
      <c r="U107" s="69"/>
      <c r="V107" s="69"/>
      <c r="W107" s="66" t="s">
        <v>63</v>
      </c>
      <c r="X107" s="70">
        <f>SUM(X108:X113)</f>
        <v>2800000</v>
      </c>
      <c r="AA107" s="71"/>
    </row>
    <row r="108" spans="1:27" s="84" customFormat="1" ht="70.5" customHeight="1" x14ac:dyDescent="0.35">
      <c r="A108" s="80" t="str">
        <f>+ CONCATENATE("ID", "-", B108, "-",C108, ".", D108, ".", E108)</f>
        <v>ID-DAF-3.2.1</v>
      </c>
      <c r="B108" s="80" t="s">
        <v>130</v>
      </c>
      <c r="C108" s="73">
        <v>3</v>
      </c>
      <c r="D108" s="73">
        <v>2</v>
      </c>
      <c r="E108" s="73">
        <v>1</v>
      </c>
      <c r="F108" s="74"/>
      <c r="G108" s="75"/>
      <c r="H108" s="92" t="s">
        <v>507</v>
      </c>
      <c r="I108" s="260" t="s">
        <v>508</v>
      </c>
      <c r="J108" s="73" t="s">
        <v>130</v>
      </c>
      <c r="K108" s="76" t="s">
        <v>509</v>
      </c>
      <c r="L108" s="76" t="s">
        <v>130</v>
      </c>
      <c r="M108" s="73" t="s">
        <v>50</v>
      </c>
      <c r="N108" s="76" t="s">
        <v>51</v>
      </c>
      <c r="O108" s="76" t="s">
        <v>52</v>
      </c>
      <c r="P108" s="79"/>
      <c r="Q108" s="80"/>
      <c r="R108" s="369">
        <v>0.2</v>
      </c>
      <c r="S108" s="80"/>
      <c r="T108" s="80"/>
      <c r="U108" s="80"/>
      <c r="V108" s="82"/>
      <c r="W108" s="76" t="s">
        <v>63</v>
      </c>
      <c r="X108" s="91" t="s">
        <v>69</v>
      </c>
    </row>
    <row r="109" spans="1:27" s="84" customFormat="1" ht="59.25" customHeight="1" x14ac:dyDescent="0.35">
      <c r="A109" s="80" t="str">
        <f t="shared" ref="A109:A113" si="12">+ CONCATENATE("ID", "-", B109, "-",C109, ".", D109, ".", E109)</f>
        <v>ID-DAF-3.2.2</v>
      </c>
      <c r="B109" s="80" t="s">
        <v>130</v>
      </c>
      <c r="C109" s="73">
        <v>3</v>
      </c>
      <c r="D109" s="73">
        <v>2</v>
      </c>
      <c r="E109" s="73">
        <v>2</v>
      </c>
      <c r="F109" s="74"/>
      <c r="G109" s="75"/>
      <c r="H109" s="92" t="s">
        <v>510</v>
      </c>
      <c r="I109" s="260" t="s">
        <v>511</v>
      </c>
      <c r="J109" s="73" t="s">
        <v>130</v>
      </c>
      <c r="K109" s="76" t="s">
        <v>509</v>
      </c>
      <c r="L109" s="76" t="s">
        <v>130</v>
      </c>
      <c r="M109" s="73" t="s">
        <v>50</v>
      </c>
      <c r="N109" s="76" t="s">
        <v>51</v>
      </c>
      <c r="O109" s="76" t="s">
        <v>52</v>
      </c>
      <c r="P109" s="266"/>
      <c r="Q109" s="267"/>
      <c r="R109" s="369">
        <v>0.2</v>
      </c>
      <c r="S109" s="267"/>
      <c r="T109" s="267"/>
      <c r="U109" s="267"/>
      <c r="V109" s="268"/>
      <c r="W109" s="76" t="s">
        <v>63</v>
      </c>
      <c r="X109" s="91" t="s">
        <v>69</v>
      </c>
    </row>
    <row r="110" spans="1:27" s="84" customFormat="1" ht="59.25" customHeight="1" x14ac:dyDescent="0.35">
      <c r="A110" s="80" t="str">
        <f t="shared" si="12"/>
        <v>ID-DAF-3.2.3</v>
      </c>
      <c r="B110" s="80" t="s">
        <v>130</v>
      </c>
      <c r="C110" s="73">
        <v>3</v>
      </c>
      <c r="D110" s="73">
        <v>2</v>
      </c>
      <c r="E110" s="73">
        <v>3</v>
      </c>
      <c r="F110" s="74"/>
      <c r="G110" s="75"/>
      <c r="H110" s="92" t="s">
        <v>512</v>
      </c>
      <c r="I110" s="260" t="s">
        <v>513</v>
      </c>
      <c r="J110" s="73" t="s">
        <v>130</v>
      </c>
      <c r="K110" s="76" t="s">
        <v>509</v>
      </c>
      <c r="L110" s="76" t="s">
        <v>130</v>
      </c>
      <c r="M110" s="73" t="s">
        <v>50</v>
      </c>
      <c r="N110" s="76" t="s">
        <v>51</v>
      </c>
      <c r="O110" s="76" t="s">
        <v>52</v>
      </c>
      <c r="P110" s="266"/>
      <c r="Q110" s="267"/>
      <c r="R110" s="369">
        <v>0.2</v>
      </c>
      <c r="S110" s="267"/>
      <c r="T110" s="267"/>
      <c r="U110" s="267"/>
      <c r="V110" s="268"/>
      <c r="W110" s="76" t="s">
        <v>63</v>
      </c>
      <c r="X110" s="91">
        <v>1800000</v>
      </c>
    </row>
    <row r="111" spans="1:27" s="84" customFormat="1" ht="59.25" customHeight="1" x14ac:dyDescent="0.35">
      <c r="A111" s="80" t="str">
        <f t="shared" si="12"/>
        <v>ID-DAF-3.2.4</v>
      </c>
      <c r="B111" s="80" t="s">
        <v>130</v>
      </c>
      <c r="C111" s="73">
        <v>3</v>
      </c>
      <c r="D111" s="73">
        <v>2</v>
      </c>
      <c r="E111" s="73">
        <v>4</v>
      </c>
      <c r="F111" s="74"/>
      <c r="G111" s="75"/>
      <c r="H111" s="92" t="s">
        <v>514</v>
      </c>
      <c r="I111" s="260" t="s">
        <v>513</v>
      </c>
      <c r="J111" s="73" t="s">
        <v>130</v>
      </c>
      <c r="K111" s="76" t="s">
        <v>509</v>
      </c>
      <c r="L111" s="76" t="s">
        <v>130</v>
      </c>
      <c r="M111" s="73" t="s">
        <v>50</v>
      </c>
      <c r="N111" s="76" t="s">
        <v>51</v>
      </c>
      <c r="O111" s="76" t="s">
        <v>52</v>
      </c>
      <c r="P111" s="266"/>
      <c r="Q111" s="267"/>
      <c r="R111" s="369">
        <v>0.15</v>
      </c>
      <c r="S111" s="267"/>
      <c r="T111" s="267"/>
      <c r="U111" s="267"/>
      <c r="V111" s="268"/>
      <c r="W111" s="76" t="s">
        <v>63</v>
      </c>
      <c r="X111" s="91">
        <v>1000000</v>
      </c>
    </row>
    <row r="112" spans="1:27" s="84" customFormat="1" ht="59.25" customHeight="1" x14ac:dyDescent="0.35">
      <c r="A112" s="80" t="str">
        <f t="shared" si="12"/>
        <v>ID-DAF-3.2.5</v>
      </c>
      <c r="B112" s="80" t="s">
        <v>130</v>
      </c>
      <c r="C112" s="73">
        <v>3</v>
      </c>
      <c r="D112" s="73">
        <v>2</v>
      </c>
      <c r="E112" s="73">
        <v>5</v>
      </c>
      <c r="F112" s="74"/>
      <c r="G112" s="75"/>
      <c r="H112" s="92" t="s">
        <v>515</v>
      </c>
      <c r="I112" s="260" t="s">
        <v>508</v>
      </c>
      <c r="J112" s="73" t="s">
        <v>130</v>
      </c>
      <c r="K112" s="76" t="s">
        <v>509</v>
      </c>
      <c r="L112" s="76" t="s">
        <v>130</v>
      </c>
      <c r="M112" s="73" t="s">
        <v>50</v>
      </c>
      <c r="N112" s="76" t="s">
        <v>51</v>
      </c>
      <c r="O112" s="76" t="s">
        <v>52</v>
      </c>
      <c r="P112" s="266"/>
      <c r="Q112" s="267"/>
      <c r="R112" s="369">
        <v>0.15</v>
      </c>
      <c r="S112" s="267"/>
      <c r="T112" s="267"/>
      <c r="U112" s="267"/>
      <c r="V112" s="268"/>
      <c r="W112" s="76" t="s">
        <v>63</v>
      </c>
      <c r="X112" s="91" t="s">
        <v>69</v>
      </c>
    </row>
    <row r="113" spans="1:27" s="84" customFormat="1" ht="59.25" customHeight="1" x14ac:dyDescent="0.35">
      <c r="A113" s="80" t="str">
        <f t="shared" si="12"/>
        <v>ID-DAF-3.2.6</v>
      </c>
      <c r="B113" s="80" t="s">
        <v>130</v>
      </c>
      <c r="C113" s="73">
        <v>3</v>
      </c>
      <c r="D113" s="73">
        <v>2</v>
      </c>
      <c r="E113" s="73">
        <v>6</v>
      </c>
      <c r="F113" s="74"/>
      <c r="G113" s="75"/>
      <c r="H113" s="92" t="s">
        <v>516</v>
      </c>
      <c r="I113" s="260" t="s">
        <v>517</v>
      </c>
      <c r="J113" s="73" t="s">
        <v>130</v>
      </c>
      <c r="K113" s="76" t="s">
        <v>501</v>
      </c>
      <c r="L113" s="76" t="s">
        <v>130</v>
      </c>
      <c r="M113" s="73" t="s">
        <v>50</v>
      </c>
      <c r="N113" s="76" t="s">
        <v>51</v>
      </c>
      <c r="O113" s="76" t="s">
        <v>52</v>
      </c>
      <c r="P113" s="266"/>
      <c r="Q113" s="267"/>
      <c r="R113" s="369">
        <v>0.1</v>
      </c>
      <c r="S113" s="267"/>
      <c r="T113" s="267"/>
      <c r="U113" s="267"/>
      <c r="V113" s="268"/>
      <c r="W113" s="76" t="s">
        <v>63</v>
      </c>
      <c r="X113" s="91" t="s">
        <v>69</v>
      </c>
    </row>
    <row r="114" spans="1:27" s="46" customFormat="1" ht="76.5" customHeight="1" x14ac:dyDescent="0.35">
      <c r="A114" s="87"/>
      <c r="B114" s="87"/>
      <c r="C114" s="62">
        <v>3</v>
      </c>
      <c r="D114" s="62">
        <v>3</v>
      </c>
      <c r="E114" s="62"/>
      <c r="F114" s="61"/>
      <c r="G114" s="63" t="s">
        <v>518</v>
      </c>
      <c r="H114" s="64"/>
      <c r="I114" s="64"/>
      <c r="J114" s="65"/>
      <c r="K114" s="66" t="s">
        <v>492</v>
      </c>
      <c r="L114" s="66"/>
      <c r="M114" s="66"/>
      <c r="N114" s="66"/>
      <c r="O114" s="66"/>
      <c r="P114" s="66" t="s">
        <v>42</v>
      </c>
      <c r="Q114" s="67">
        <v>1</v>
      </c>
      <c r="R114" s="88">
        <v>0.2</v>
      </c>
      <c r="S114" s="69"/>
      <c r="T114" s="69"/>
      <c r="U114" s="69"/>
      <c r="V114" s="69"/>
      <c r="W114" s="66" t="s">
        <v>63</v>
      </c>
      <c r="X114" s="70">
        <f>SUM(X115:X117)</f>
        <v>0</v>
      </c>
      <c r="AA114" s="71"/>
    </row>
    <row r="115" spans="1:27" s="84" customFormat="1" ht="70.5" customHeight="1" x14ac:dyDescent="0.35">
      <c r="A115" s="72" t="str">
        <f>+ CONCATENATE("ID", "-", B115, "-",C115, ".", D115, ".", E115)</f>
        <v>ID-DAF-3.3.1</v>
      </c>
      <c r="B115" s="72" t="s">
        <v>130</v>
      </c>
      <c r="C115" s="73">
        <v>3</v>
      </c>
      <c r="D115" s="73">
        <v>3</v>
      </c>
      <c r="E115" s="73">
        <v>1</v>
      </c>
      <c r="F115" s="74"/>
      <c r="G115" s="75"/>
      <c r="H115" s="89" t="s">
        <v>519</v>
      </c>
      <c r="I115" s="303" t="s">
        <v>520</v>
      </c>
      <c r="J115" s="90" t="s">
        <v>130</v>
      </c>
      <c r="K115" s="77" t="s">
        <v>498</v>
      </c>
      <c r="L115" s="77" t="s">
        <v>204</v>
      </c>
      <c r="M115" s="90" t="s">
        <v>50</v>
      </c>
      <c r="N115" s="77" t="s">
        <v>115</v>
      </c>
      <c r="O115" s="77" t="s">
        <v>52</v>
      </c>
      <c r="P115" s="79"/>
      <c r="Q115" s="80"/>
      <c r="R115" s="370">
        <v>0.3</v>
      </c>
      <c r="S115" s="80"/>
      <c r="T115" s="80"/>
      <c r="U115" s="80"/>
      <c r="V115" s="82"/>
      <c r="W115" s="76" t="s">
        <v>63</v>
      </c>
      <c r="X115" s="91" t="s">
        <v>69</v>
      </c>
    </row>
    <row r="116" spans="1:27" s="84" customFormat="1" ht="70.5" customHeight="1" x14ac:dyDescent="0.35">
      <c r="A116" s="72" t="str">
        <f t="shared" ref="A116:A117" si="13">+ CONCATENATE("ID", "-", B116, "-",C116, ".", D116, ".", E116)</f>
        <v>ID-DAF-3.3.2</v>
      </c>
      <c r="B116" s="72" t="s">
        <v>130</v>
      </c>
      <c r="C116" s="73">
        <v>3</v>
      </c>
      <c r="D116" s="73">
        <v>3</v>
      </c>
      <c r="E116" s="73">
        <v>2</v>
      </c>
      <c r="F116" s="74"/>
      <c r="G116" s="75"/>
      <c r="H116" s="89" t="s">
        <v>521</v>
      </c>
      <c r="I116" s="303" t="s">
        <v>522</v>
      </c>
      <c r="J116" s="90" t="s">
        <v>130</v>
      </c>
      <c r="K116" s="76" t="s">
        <v>501</v>
      </c>
      <c r="L116" s="77" t="s">
        <v>204</v>
      </c>
      <c r="M116" s="90" t="s">
        <v>50</v>
      </c>
      <c r="N116" s="77" t="s">
        <v>115</v>
      </c>
      <c r="O116" s="77" t="s">
        <v>52</v>
      </c>
      <c r="P116" s="79"/>
      <c r="Q116" s="80"/>
      <c r="R116" s="370">
        <v>0.4</v>
      </c>
      <c r="S116" s="80"/>
      <c r="T116" s="80"/>
      <c r="U116" s="80"/>
      <c r="V116" s="82"/>
      <c r="W116" s="76" t="s">
        <v>63</v>
      </c>
      <c r="X116" s="91" t="s">
        <v>69</v>
      </c>
    </row>
    <row r="117" spans="1:27" s="84" customFormat="1" ht="120.75" customHeight="1" x14ac:dyDescent="0.35">
      <c r="A117" s="72" t="str">
        <f t="shared" si="13"/>
        <v>ID-DAF-3.3.3</v>
      </c>
      <c r="B117" s="72" t="s">
        <v>130</v>
      </c>
      <c r="C117" s="73">
        <v>3</v>
      </c>
      <c r="D117" s="73">
        <v>3</v>
      </c>
      <c r="E117" s="73">
        <v>3</v>
      </c>
      <c r="F117" s="74"/>
      <c r="G117" s="75"/>
      <c r="H117" s="89" t="s">
        <v>523</v>
      </c>
      <c r="I117" s="260" t="s">
        <v>524</v>
      </c>
      <c r="J117" s="90" t="s">
        <v>130</v>
      </c>
      <c r="K117" s="76" t="s">
        <v>525</v>
      </c>
      <c r="L117" s="77" t="s">
        <v>204</v>
      </c>
      <c r="M117" s="90" t="s">
        <v>50</v>
      </c>
      <c r="N117" s="77" t="s">
        <v>115</v>
      </c>
      <c r="O117" s="77" t="s">
        <v>52</v>
      </c>
      <c r="P117" s="79"/>
      <c r="Q117" s="80"/>
      <c r="R117" s="370">
        <v>0.3</v>
      </c>
      <c r="S117" s="80"/>
      <c r="T117" s="80"/>
      <c r="U117" s="80"/>
      <c r="V117" s="82"/>
      <c r="W117" s="76" t="s">
        <v>63</v>
      </c>
      <c r="X117" s="91" t="s">
        <v>69</v>
      </c>
    </row>
    <row r="118" spans="1:27" s="46" customFormat="1" ht="73.5" customHeight="1" x14ac:dyDescent="0.35">
      <c r="A118" s="86"/>
      <c r="B118" s="49"/>
      <c r="C118" s="49"/>
      <c r="D118" s="49"/>
      <c r="E118" s="49"/>
      <c r="F118" s="50" t="s">
        <v>526</v>
      </c>
      <c r="G118" s="51"/>
      <c r="H118" s="51"/>
      <c r="I118" s="51"/>
      <c r="J118" s="52"/>
      <c r="K118" s="54" t="s">
        <v>265</v>
      </c>
      <c r="L118" s="54"/>
      <c r="M118" s="49"/>
      <c r="N118" s="54"/>
      <c r="O118" s="54"/>
      <c r="P118" s="55" t="s">
        <v>42</v>
      </c>
      <c r="Q118" s="56">
        <v>1</v>
      </c>
      <c r="R118" s="58">
        <v>0.05</v>
      </c>
      <c r="S118" s="58"/>
      <c r="T118" s="58"/>
      <c r="U118" s="58"/>
      <c r="V118" s="58"/>
      <c r="W118" s="59" t="s">
        <v>63</v>
      </c>
      <c r="X118" s="60">
        <f>X119</f>
        <v>0</v>
      </c>
    </row>
    <row r="119" spans="1:27" s="46" customFormat="1" ht="64.5" customHeight="1" x14ac:dyDescent="0.35">
      <c r="A119" s="87"/>
      <c r="B119" s="87"/>
      <c r="C119" s="62">
        <v>4</v>
      </c>
      <c r="D119" s="62">
        <v>1</v>
      </c>
      <c r="E119" s="62"/>
      <c r="F119" s="61"/>
      <c r="G119" s="63" t="s">
        <v>527</v>
      </c>
      <c r="H119" s="64"/>
      <c r="I119" s="64"/>
      <c r="J119" s="65"/>
      <c r="K119" s="66" t="s">
        <v>528</v>
      </c>
      <c r="L119" s="66"/>
      <c r="M119" s="66"/>
      <c r="N119" s="66"/>
      <c r="O119" s="66"/>
      <c r="P119" s="66" t="s">
        <v>42</v>
      </c>
      <c r="Q119" s="67">
        <v>1</v>
      </c>
      <c r="R119" s="88">
        <v>1</v>
      </c>
      <c r="S119" s="69"/>
      <c r="T119" s="69"/>
      <c r="U119" s="69"/>
      <c r="V119" s="69"/>
      <c r="W119" s="66" t="s">
        <v>63</v>
      </c>
      <c r="X119" s="70">
        <f>SUM(X120:X122)</f>
        <v>0</v>
      </c>
      <c r="AA119" s="71"/>
    </row>
    <row r="120" spans="1:27" s="84" customFormat="1" ht="70.5" customHeight="1" x14ac:dyDescent="0.35">
      <c r="A120" s="72" t="str">
        <f t="shared" ref="A120:A125" si="14">+ CONCATENATE("ID", "-", B120, "-",C120, ".", D120, ".", E120)</f>
        <v>ID-DAF-4.1.1</v>
      </c>
      <c r="B120" s="72" t="s">
        <v>130</v>
      </c>
      <c r="C120" s="73">
        <v>4</v>
      </c>
      <c r="D120" s="73">
        <v>1</v>
      </c>
      <c r="E120" s="73">
        <v>1</v>
      </c>
      <c r="F120" s="74"/>
      <c r="G120" s="75"/>
      <c r="H120" s="89" t="s">
        <v>529</v>
      </c>
      <c r="I120" s="371" t="s">
        <v>530</v>
      </c>
      <c r="J120" s="73" t="s">
        <v>130</v>
      </c>
      <c r="K120" s="76" t="s">
        <v>531</v>
      </c>
      <c r="L120" s="76" t="s">
        <v>194</v>
      </c>
      <c r="M120" s="90" t="s">
        <v>50</v>
      </c>
      <c r="N120" s="76" t="s">
        <v>201</v>
      </c>
      <c r="O120" s="76" t="s">
        <v>201</v>
      </c>
      <c r="P120" s="79"/>
      <c r="Q120" s="80"/>
      <c r="R120" s="369">
        <v>0.15</v>
      </c>
      <c r="S120" s="80"/>
      <c r="T120" s="80"/>
      <c r="U120" s="80"/>
      <c r="V120" s="82"/>
      <c r="W120" s="76" t="s">
        <v>63</v>
      </c>
      <c r="X120" s="91" t="s">
        <v>69</v>
      </c>
    </row>
    <row r="121" spans="1:27" s="84" customFormat="1" ht="59.25" customHeight="1" x14ac:dyDescent="0.35">
      <c r="A121" s="72" t="str">
        <f t="shared" si="14"/>
        <v>ID-DAF-4.1.2</v>
      </c>
      <c r="B121" s="72" t="s">
        <v>130</v>
      </c>
      <c r="C121" s="73">
        <v>4</v>
      </c>
      <c r="D121" s="73">
        <v>1</v>
      </c>
      <c r="E121" s="73">
        <v>2</v>
      </c>
      <c r="F121" s="74"/>
      <c r="G121" s="75"/>
      <c r="H121" s="89" t="s">
        <v>532</v>
      </c>
      <c r="I121" s="371" t="s">
        <v>530</v>
      </c>
      <c r="J121" s="73" t="s">
        <v>130</v>
      </c>
      <c r="K121" s="76" t="s">
        <v>533</v>
      </c>
      <c r="L121" s="76" t="s">
        <v>194</v>
      </c>
      <c r="M121" s="90" t="s">
        <v>50</v>
      </c>
      <c r="N121" s="76" t="s">
        <v>201</v>
      </c>
      <c r="O121" s="76" t="s">
        <v>201</v>
      </c>
      <c r="P121" s="79"/>
      <c r="Q121" s="80"/>
      <c r="R121" s="369">
        <v>0.15</v>
      </c>
      <c r="S121" s="80"/>
      <c r="T121" s="80"/>
      <c r="U121" s="80"/>
      <c r="V121" s="82"/>
      <c r="W121" s="76" t="s">
        <v>63</v>
      </c>
      <c r="X121" s="91" t="s">
        <v>69</v>
      </c>
    </row>
    <row r="122" spans="1:27" s="84" customFormat="1" ht="51.75" customHeight="1" x14ac:dyDescent="0.35">
      <c r="A122" s="72" t="str">
        <f t="shared" si="14"/>
        <v>ID-DAF-4.1.3</v>
      </c>
      <c r="B122" s="72" t="s">
        <v>130</v>
      </c>
      <c r="C122" s="73">
        <v>4</v>
      </c>
      <c r="D122" s="73">
        <v>1</v>
      </c>
      <c r="E122" s="73">
        <v>3</v>
      </c>
      <c r="F122" s="74"/>
      <c r="G122" s="75"/>
      <c r="H122" s="89" t="s">
        <v>534</v>
      </c>
      <c r="I122" s="371" t="s">
        <v>530</v>
      </c>
      <c r="J122" s="73" t="s">
        <v>130</v>
      </c>
      <c r="K122" s="76" t="s">
        <v>535</v>
      </c>
      <c r="L122" s="76" t="s">
        <v>194</v>
      </c>
      <c r="M122" s="90" t="s">
        <v>50</v>
      </c>
      <c r="N122" s="76" t="s">
        <v>201</v>
      </c>
      <c r="O122" s="76" t="s">
        <v>201</v>
      </c>
      <c r="P122" s="79"/>
      <c r="Q122" s="80"/>
      <c r="R122" s="369">
        <v>0.3</v>
      </c>
      <c r="S122" s="80"/>
      <c r="T122" s="80"/>
      <c r="U122" s="80"/>
      <c r="V122" s="82"/>
      <c r="W122" s="77" t="s">
        <v>63</v>
      </c>
      <c r="X122" s="91" t="s">
        <v>69</v>
      </c>
    </row>
    <row r="123" spans="1:27" s="84" customFormat="1" ht="51.75" customHeight="1" x14ac:dyDescent="0.35">
      <c r="A123" s="72" t="str">
        <f t="shared" si="14"/>
        <v>ID-DAF-4.1.4</v>
      </c>
      <c r="B123" s="72" t="s">
        <v>130</v>
      </c>
      <c r="C123" s="73">
        <v>4</v>
      </c>
      <c r="D123" s="73">
        <v>1</v>
      </c>
      <c r="E123" s="73">
        <v>4</v>
      </c>
      <c r="F123" s="315"/>
      <c r="G123" s="316"/>
      <c r="H123" s="372" t="s">
        <v>536</v>
      </c>
      <c r="I123" s="373" t="s">
        <v>530</v>
      </c>
      <c r="J123" s="73" t="s">
        <v>130</v>
      </c>
      <c r="K123" s="374" t="s">
        <v>407</v>
      </c>
      <c r="L123" s="76" t="s">
        <v>194</v>
      </c>
      <c r="M123" s="90" t="s">
        <v>50</v>
      </c>
      <c r="N123" s="76" t="s">
        <v>201</v>
      </c>
      <c r="O123" s="76" t="s">
        <v>201</v>
      </c>
      <c r="P123" s="266"/>
      <c r="Q123" s="267"/>
      <c r="R123" s="375">
        <v>0.1</v>
      </c>
      <c r="S123" s="267"/>
      <c r="T123" s="267"/>
      <c r="U123" s="267"/>
      <c r="V123" s="268"/>
      <c r="W123" s="77" t="s">
        <v>63</v>
      </c>
      <c r="X123" s="376">
        <v>0</v>
      </c>
    </row>
    <row r="124" spans="1:27" s="84" customFormat="1" ht="84.75" customHeight="1" x14ac:dyDescent="0.35">
      <c r="A124" s="72" t="str">
        <f t="shared" si="14"/>
        <v>ID-DAF-4.1.5</v>
      </c>
      <c r="B124" s="72" t="s">
        <v>130</v>
      </c>
      <c r="C124" s="73">
        <v>4</v>
      </c>
      <c r="D124" s="73">
        <v>1</v>
      </c>
      <c r="E124" s="73">
        <v>5</v>
      </c>
      <c r="F124" s="315"/>
      <c r="G124" s="316"/>
      <c r="H124" s="377" t="s">
        <v>537</v>
      </c>
      <c r="I124" s="373" t="s">
        <v>530</v>
      </c>
      <c r="J124" s="73" t="s">
        <v>130</v>
      </c>
      <c r="K124" s="76" t="s">
        <v>538</v>
      </c>
      <c r="L124" s="76" t="s">
        <v>194</v>
      </c>
      <c r="M124" s="90" t="s">
        <v>50</v>
      </c>
      <c r="N124" s="76" t="s">
        <v>201</v>
      </c>
      <c r="O124" s="76" t="s">
        <v>201</v>
      </c>
      <c r="P124" s="266"/>
      <c r="Q124" s="267"/>
      <c r="R124" s="375">
        <v>0.1</v>
      </c>
      <c r="S124" s="267"/>
      <c r="T124" s="267"/>
      <c r="U124" s="267"/>
      <c r="V124" s="268"/>
      <c r="W124" s="77" t="s">
        <v>63</v>
      </c>
      <c r="X124" s="376">
        <v>0</v>
      </c>
    </row>
    <row r="125" spans="1:27" s="84" customFormat="1" ht="84.75" customHeight="1" x14ac:dyDescent="0.35">
      <c r="A125" s="72" t="str">
        <f t="shared" si="14"/>
        <v>ID-DAF-4.1.6</v>
      </c>
      <c r="B125" s="72" t="s">
        <v>130</v>
      </c>
      <c r="C125" s="73">
        <v>4</v>
      </c>
      <c r="D125" s="73">
        <v>1</v>
      </c>
      <c r="E125" s="73">
        <v>6</v>
      </c>
      <c r="F125" s="315"/>
      <c r="G125" s="316"/>
      <c r="H125" s="92" t="s">
        <v>539</v>
      </c>
      <c r="I125" s="373" t="s">
        <v>540</v>
      </c>
      <c r="J125" s="73" t="s">
        <v>130</v>
      </c>
      <c r="K125" s="76" t="s">
        <v>541</v>
      </c>
      <c r="L125" s="76" t="s">
        <v>194</v>
      </c>
      <c r="M125" s="90" t="s">
        <v>50</v>
      </c>
      <c r="N125" s="76" t="s">
        <v>51</v>
      </c>
      <c r="O125" s="77" t="s">
        <v>52</v>
      </c>
      <c r="P125" s="266"/>
      <c r="Q125" s="267"/>
      <c r="R125" s="375">
        <v>0.2</v>
      </c>
      <c r="S125" s="267"/>
      <c r="T125" s="267"/>
      <c r="U125" s="267"/>
      <c r="V125" s="268"/>
      <c r="W125" s="77" t="s">
        <v>63</v>
      </c>
      <c r="X125" s="376">
        <v>0</v>
      </c>
    </row>
    <row r="126" spans="1:27" s="46" customFormat="1" ht="73.5" customHeight="1" x14ac:dyDescent="0.35">
      <c r="A126" s="86"/>
      <c r="B126" s="49"/>
      <c r="C126" s="49"/>
      <c r="D126" s="49"/>
      <c r="E126" s="49"/>
      <c r="F126" s="50" t="s">
        <v>542</v>
      </c>
      <c r="G126" s="51"/>
      <c r="H126" s="51"/>
      <c r="I126" s="51"/>
      <c r="J126" s="52"/>
      <c r="K126" s="54" t="s">
        <v>265</v>
      </c>
      <c r="L126" s="54"/>
      <c r="M126" s="49"/>
      <c r="N126" s="54"/>
      <c r="O126" s="54"/>
      <c r="P126" s="55" t="s">
        <v>42</v>
      </c>
      <c r="Q126" s="56">
        <v>1</v>
      </c>
      <c r="R126" s="58">
        <v>0.15</v>
      </c>
      <c r="S126" s="58"/>
      <c r="T126" s="58"/>
      <c r="U126" s="58"/>
      <c r="V126" s="58"/>
      <c r="W126" s="59" t="s">
        <v>63</v>
      </c>
      <c r="X126" s="60">
        <f>X127+X130</f>
        <v>0</v>
      </c>
    </row>
    <row r="127" spans="1:27" s="46" customFormat="1" ht="64.5" customHeight="1" x14ac:dyDescent="0.35">
      <c r="A127" s="87"/>
      <c r="B127" s="87"/>
      <c r="C127" s="62">
        <v>5</v>
      </c>
      <c r="D127" s="62">
        <v>1</v>
      </c>
      <c r="E127" s="62"/>
      <c r="F127" s="61"/>
      <c r="G127" s="63" t="s">
        <v>543</v>
      </c>
      <c r="H127" s="64"/>
      <c r="I127" s="64"/>
      <c r="J127" s="65"/>
      <c r="K127" s="66" t="s">
        <v>265</v>
      </c>
      <c r="L127" s="66"/>
      <c r="M127" s="66"/>
      <c r="N127" s="66"/>
      <c r="O127" s="66"/>
      <c r="P127" s="66" t="s">
        <v>42</v>
      </c>
      <c r="Q127" s="67">
        <v>1</v>
      </c>
      <c r="R127" s="88">
        <v>0.5</v>
      </c>
      <c r="S127" s="69"/>
      <c r="T127" s="69"/>
      <c r="U127" s="69"/>
      <c r="V127" s="69"/>
      <c r="W127" s="66" t="s">
        <v>63</v>
      </c>
      <c r="X127" s="70">
        <f>SUM(X128:X129)</f>
        <v>0</v>
      </c>
      <c r="AA127" s="71"/>
    </row>
    <row r="128" spans="1:27" s="84" customFormat="1" ht="132.75" customHeight="1" x14ac:dyDescent="0.35">
      <c r="A128" s="72" t="str">
        <f>+ CONCATENATE("ID", "-", B128, "-",C128, ".", D128, ".", E128)</f>
        <v>ID-DAF-5.1.1</v>
      </c>
      <c r="B128" s="72" t="s">
        <v>130</v>
      </c>
      <c r="C128" s="73">
        <v>5</v>
      </c>
      <c r="D128" s="73">
        <v>1</v>
      </c>
      <c r="E128" s="73">
        <v>1</v>
      </c>
      <c r="F128" s="74"/>
      <c r="G128" s="75"/>
      <c r="H128" s="89" t="s">
        <v>544</v>
      </c>
      <c r="I128" s="303" t="s">
        <v>66</v>
      </c>
      <c r="J128" s="90" t="s">
        <v>130</v>
      </c>
      <c r="K128" s="78" t="s">
        <v>545</v>
      </c>
      <c r="L128" s="77" t="s">
        <v>67</v>
      </c>
      <c r="M128" s="90" t="s">
        <v>50</v>
      </c>
      <c r="N128" s="77" t="s">
        <v>51</v>
      </c>
      <c r="O128" s="77" t="s">
        <v>52</v>
      </c>
      <c r="P128" s="79"/>
      <c r="Q128" s="80"/>
      <c r="R128" s="81">
        <v>0.7</v>
      </c>
      <c r="S128" s="80"/>
      <c r="T128" s="80"/>
      <c r="U128" s="80"/>
      <c r="V128" s="82"/>
      <c r="W128" s="76" t="s">
        <v>63</v>
      </c>
      <c r="X128" s="91" t="s">
        <v>69</v>
      </c>
    </row>
    <row r="129" spans="1:27" s="84" customFormat="1" ht="133.5" customHeight="1" x14ac:dyDescent="0.35">
      <c r="A129" s="72" t="str">
        <f>+ CONCATENATE("ID", "-", B129, "-",C129, ".", D129, ".", E129)</f>
        <v>ID-DAF-5.1.2</v>
      </c>
      <c r="B129" s="72" t="s">
        <v>130</v>
      </c>
      <c r="C129" s="73">
        <v>5</v>
      </c>
      <c r="D129" s="73">
        <v>1</v>
      </c>
      <c r="E129" s="73">
        <v>2</v>
      </c>
      <c r="F129" s="74"/>
      <c r="G129" s="75"/>
      <c r="H129" s="89" t="s">
        <v>546</v>
      </c>
      <c r="I129" s="303" t="s">
        <v>212</v>
      </c>
      <c r="J129" s="90" t="s">
        <v>130</v>
      </c>
      <c r="K129" s="78" t="s">
        <v>545</v>
      </c>
      <c r="L129" s="77" t="s">
        <v>67</v>
      </c>
      <c r="M129" s="90" t="s">
        <v>50</v>
      </c>
      <c r="N129" s="77" t="s">
        <v>51</v>
      </c>
      <c r="O129" s="77" t="s">
        <v>52</v>
      </c>
      <c r="P129" s="79"/>
      <c r="Q129" s="80"/>
      <c r="R129" s="81">
        <v>0.3</v>
      </c>
      <c r="S129" s="80"/>
      <c r="T129" s="80"/>
      <c r="U129" s="80"/>
      <c r="V129" s="82"/>
      <c r="W129" s="76" t="s">
        <v>63</v>
      </c>
      <c r="X129" s="91" t="s">
        <v>69</v>
      </c>
    </row>
    <row r="130" spans="1:27" s="46" customFormat="1" ht="64.5" customHeight="1" x14ac:dyDescent="0.35">
      <c r="A130" s="87"/>
      <c r="B130" s="87"/>
      <c r="C130" s="62">
        <v>5</v>
      </c>
      <c r="D130" s="62">
        <v>2</v>
      </c>
      <c r="E130" s="62"/>
      <c r="F130" s="61"/>
      <c r="G130" s="63" t="s">
        <v>547</v>
      </c>
      <c r="H130" s="64"/>
      <c r="I130" s="64"/>
      <c r="J130" s="65"/>
      <c r="K130" s="66" t="s">
        <v>265</v>
      </c>
      <c r="L130" s="66"/>
      <c r="M130" s="66"/>
      <c r="N130" s="66"/>
      <c r="O130" s="66"/>
      <c r="P130" s="66" t="s">
        <v>42</v>
      </c>
      <c r="Q130" s="67">
        <v>1</v>
      </c>
      <c r="R130" s="88">
        <v>0.5</v>
      </c>
      <c r="S130" s="69"/>
      <c r="T130" s="69"/>
      <c r="U130" s="69"/>
      <c r="V130" s="69"/>
      <c r="W130" s="66" t="s">
        <v>63</v>
      </c>
      <c r="X130" s="70">
        <f>SUM(X131:X132)</f>
        <v>0</v>
      </c>
      <c r="AA130" s="71"/>
    </row>
    <row r="131" spans="1:27" s="84" customFormat="1" ht="117.75" customHeight="1" x14ac:dyDescent="0.35">
      <c r="A131" s="72" t="str">
        <f>+ CONCATENATE("ID", "-", B131, "-",C131, ".", D131, ".", E131)</f>
        <v>ID-DAF-5.2.1</v>
      </c>
      <c r="B131" s="72" t="s">
        <v>130</v>
      </c>
      <c r="C131" s="73">
        <v>5</v>
      </c>
      <c r="D131" s="73">
        <v>2</v>
      </c>
      <c r="E131" s="73">
        <v>1</v>
      </c>
      <c r="F131" s="74"/>
      <c r="G131" s="75"/>
      <c r="H131" s="89" t="s">
        <v>548</v>
      </c>
      <c r="I131" s="303" t="s">
        <v>72</v>
      </c>
      <c r="J131" s="90" t="s">
        <v>130</v>
      </c>
      <c r="K131" s="78" t="s">
        <v>545</v>
      </c>
      <c r="L131" s="77" t="s">
        <v>67</v>
      </c>
      <c r="M131" s="90" t="s">
        <v>50</v>
      </c>
      <c r="N131" s="77" t="s">
        <v>51</v>
      </c>
      <c r="O131" s="77" t="s">
        <v>115</v>
      </c>
      <c r="P131" s="79"/>
      <c r="Q131" s="80"/>
      <c r="R131" s="263">
        <v>0.7</v>
      </c>
      <c r="S131" s="80"/>
      <c r="T131" s="80"/>
      <c r="U131" s="80"/>
      <c r="V131" s="82"/>
      <c r="W131" s="76" t="s">
        <v>63</v>
      </c>
      <c r="X131" s="91" t="s">
        <v>69</v>
      </c>
    </row>
    <row r="132" spans="1:27" s="84" customFormat="1" ht="135" customHeight="1" x14ac:dyDescent="0.35">
      <c r="A132" s="72" t="str">
        <f>+ CONCATENATE("ID", "-", B132, "-",C132, ".", D132, ".", E132)</f>
        <v>ID-DAF-5.2.2</v>
      </c>
      <c r="B132" s="72" t="s">
        <v>130</v>
      </c>
      <c r="C132" s="73">
        <v>5</v>
      </c>
      <c r="D132" s="73">
        <v>2</v>
      </c>
      <c r="E132" s="73">
        <v>2</v>
      </c>
      <c r="F132" s="74"/>
      <c r="G132" s="75"/>
      <c r="H132" s="89" t="s">
        <v>549</v>
      </c>
      <c r="I132" s="303" t="s">
        <v>74</v>
      </c>
      <c r="J132" s="90" t="s">
        <v>130</v>
      </c>
      <c r="K132" s="78" t="s">
        <v>545</v>
      </c>
      <c r="L132" s="77" t="s">
        <v>67</v>
      </c>
      <c r="M132" s="90" t="s">
        <v>50</v>
      </c>
      <c r="N132" s="77" t="s">
        <v>51</v>
      </c>
      <c r="O132" s="77" t="s">
        <v>115</v>
      </c>
      <c r="P132" s="79"/>
      <c r="Q132" s="80"/>
      <c r="R132" s="263">
        <v>0.3</v>
      </c>
      <c r="S132" s="80"/>
      <c r="T132" s="80"/>
      <c r="U132" s="80"/>
      <c r="V132" s="82"/>
      <c r="W132" s="76" t="s">
        <v>63</v>
      </c>
      <c r="X132" s="91" t="s">
        <v>69</v>
      </c>
    </row>
    <row r="133" spans="1:27" s="47" customFormat="1" ht="21" x14ac:dyDescent="0.35">
      <c r="I133" s="93"/>
      <c r="K133" s="94"/>
      <c r="L133" s="95"/>
      <c r="N133" s="95"/>
      <c r="O133" s="95"/>
      <c r="P133" s="93"/>
      <c r="R133" s="96"/>
      <c r="W133" s="94"/>
    </row>
    <row r="134" spans="1:27" s="47" customFormat="1" ht="21" x14ac:dyDescent="0.35">
      <c r="I134" s="93"/>
      <c r="K134" s="94"/>
      <c r="L134" s="95"/>
      <c r="N134" s="95"/>
      <c r="O134" s="95"/>
      <c r="P134" s="93"/>
      <c r="R134" s="96"/>
      <c r="W134" s="94" t="s">
        <v>217</v>
      </c>
      <c r="X134" s="281">
        <f>+X126+X118+X101+X43+X9</f>
        <v>67823818.280000001</v>
      </c>
    </row>
    <row r="135" spans="1:27" s="47" customFormat="1" ht="21" x14ac:dyDescent="0.35">
      <c r="I135" s="93"/>
      <c r="K135" s="94"/>
      <c r="L135" s="95"/>
      <c r="N135" s="95"/>
      <c r="O135" s="95"/>
      <c r="P135" s="93"/>
      <c r="R135" s="96"/>
      <c r="W135" s="94"/>
    </row>
    <row r="136" spans="1:27" s="47" customFormat="1" ht="21" x14ac:dyDescent="0.35">
      <c r="I136" s="93"/>
      <c r="K136" s="94"/>
      <c r="L136" s="95"/>
      <c r="N136" s="95"/>
      <c r="O136" s="95"/>
      <c r="P136" s="93"/>
      <c r="R136" s="96"/>
      <c r="W136" s="94"/>
    </row>
    <row r="137" spans="1:27" s="47" customFormat="1" ht="21" x14ac:dyDescent="0.35">
      <c r="I137" s="93"/>
      <c r="K137" s="94"/>
      <c r="L137" s="95"/>
      <c r="N137" s="95"/>
      <c r="O137" s="95"/>
      <c r="P137" s="93"/>
      <c r="R137" s="96"/>
      <c r="W137" s="94"/>
    </row>
    <row r="138" spans="1:27" s="47" customFormat="1" ht="21" x14ac:dyDescent="0.35">
      <c r="I138" s="93"/>
      <c r="K138" s="94"/>
      <c r="L138" s="95"/>
      <c r="N138" s="95"/>
      <c r="O138" s="95"/>
      <c r="P138" s="93"/>
      <c r="R138" s="96"/>
      <c r="W138" s="94"/>
    </row>
    <row r="139" spans="1:27" s="47" customFormat="1" ht="21" x14ac:dyDescent="0.35">
      <c r="I139" s="93"/>
      <c r="K139" s="94"/>
      <c r="L139" s="95"/>
      <c r="N139" s="95"/>
      <c r="O139" s="95"/>
      <c r="P139" s="93"/>
      <c r="R139" s="96"/>
      <c r="W139" s="94"/>
    </row>
    <row r="140" spans="1:27" s="47" customFormat="1" ht="27" thickBot="1" x14ac:dyDescent="0.45">
      <c r="A140" s="47" t="s">
        <v>75</v>
      </c>
      <c r="B140" s="151" t="s">
        <v>75</v>
      </c>
      <c r="C140" s="151"/>
      <c r="H140" s="99"/>
      <c r="I140" s="99"/>
      <c r="K140" s="94" t="s">
        <v>76</v>
      </c>
      <c r="L140" s="99"/>
      <c r="M140" s="99"/>
      <c r="N140" s="271" t="s">
        <v>76</v>
      </c>
      <c r="O140" s="99"/>
      <c r="P140" s="99"/>
      <c r="Q140" s="99"/>
      <c r="R140" s="99"/>
      <c r="S140" s="100"/>
      <c r="T140" s="99"/>
      <c r="U140" s="99"/>
      <c r="V140" s="99"/>
      <c r="W140" s="99"/>
      <c r="X140" s="99"/>
    </row>
    <row r="141" spans="1:27" s="47" customFormat="1" ht="37.5" customHeight="1" x14ac:dyDescent="0.35">
      <c r="F141" s="94"/>
      <c r="G141" s="94"/>
      <c r="H141" s="153" t="s">
        <v>550</v>
      </c>
      <c r="I141" s="153"/>
      <c r="J141" s="236"/>
      <c r="K141" s="236"/>
      <c r="L141" s="103" t="s">
        <v>78</v>
      </c>
      <c r="M141" s="103"/>
      <c r="N141" s="103"/>
      <c r="O141" s="103"/>
      <c r="P141" s="103"/>
      <c r="Q141" s="103"/>
      <c r="R141" s="103"/>
      <c r="S141" s="103"/>
      <c r="T141" s="103"/>
      <c r="U141" s="103"/>
      <c r="V141" s="103"/>
      <c r="W141" s="103"/>
      <c r="X141" s="103"/>
    </row>
    <row r="142" spans="1:27" s="378" customFormat="1" ht="48.75" customHeight="1" x14ac:dyDescent="0.25">
      <c r="B142" s="111"/>
      <c r="C142" s="111"/>
      <c r="D142" s="111"/>
      <c r="E142" s="111"/>
      <c r="H142" s="105" t="s">
        <v>551</v>
      </c>
      <c r="I142" s="105"/>
      <c r="J142" s="154"/>
      <c r="K142" s="111"/>
      <c r="L142" s="105" t="s">
        <v>80</v>
      </c>
      <c r="M142" s="105"/>
      <c r="N142" s="105"/>
      <c r="O142" s="105"/>
      <c r="P142" s="105"/>
      <c r="Q142" s="105"/>
      <c r="R142" s="105"/>
      <c r="S142" s="105"/>
      <c r="T142" s="105"/>
      <c r="U142" s="105"/>
      <c r="V142" s="105"/>
      <c r="W142" s="105"/>
      <c r="X142" s="105"/>
    </row>
    <row r="143" spans="1:27" ht="21" x14ac:dyDescent="0.25">
      <c r="H143" s="105"/>
      <c r="I143" s="105"/>
      <c r="L143" s="12"/>
      <c r="M143" s="111"/>
      <c r="N143" s="112"/>
    </row>
    <row r="144" spans="1:27" ht="21" x14ac:dyDescent="0.25">
      <c r="N144" s="112"/>
      <c r="O144" s="113"/>
    </row>
  </sheetData>
  <sheetProtection selectLockedCells="1"/>
  <autoFilter ref="A8:O132" xr:uid="{00000000-0009-0000-0000-000000000000}"/>
  <dataConsolidate/>
  <mergeCells count="49">
    <mergeCell ref="H142:I142"/>
    <mergeCell ref="L142:X142"/>
    <mergeCell ref="H143:I143"/>
    <mergeCell ref="G119:I119"/>
    <mergeCell ref="F126:J126"/>
    <mergeCell ref="G127:I127"/>
    <mergeCell ref="G130:I130"/>
    <mergeCell ref="H141:I141"/>
    <mergeCell ref="L141:X141"/>
    <mergeCell ref="G97:I97"/>
    <mergeCell ref="F101:J101"/>
    <mergeCell ref="G102:I102"/>
    <mergeCell ref="G107:I107"/>
    <mergeCell ref="G114:I114"/>
    <mergeCell ref="F118:J118"/>
    <mergeCell ref="G44:I44"/>
    <mergeCell ref="G47:I47"/>
    <mergeCell ref="G62:I62"/>
    <mergeCell ref="G66:I66"/>
    <mergeCell ref="G80:I80"/>
    <mergeCell ref="G89:I89"/>
    <mergeCell ref="F9:J9"/>
    <mergeCell ref="G10:I10"/>
    <mergeCell ref="G20:I20"/>
    <mergeCell ref="G24:I24"/>
    <mergeCell ref="G32:I32"/>
    <mergeCell ref="F43:J43"/>
    <mergeCell ref="P6:V6"/>
    <mergeCell ref="W6:X6"/>
    <mergeCell ref="A7:E7"/>
    <mergeCell ref="F7:M7"/>
    <mergeCell ref="N7:O7"/>
    <mergeCell ref="P7:P8"/>
    <mergeCell ref="Q7:Q8"/>
    <mergeCell ref="R7:R8"/>
    <mergeCell ref="W7:W8"/>
    <mergeCell ref="X7:X8"/>
    <mergeCell ref="A5:E5"/>
    <mergeCell ref="I5:O5"/>
    <mergeCell ref="A6:B6"/>
    <mergeCell ref="C6:E6"/>
    <mergeCell ref="F6:I6"/>
    <mergeCell ref="J6:O6"/>
    <mergeCell ref="A1:H3"/>
    <mergeCell ref="I1:O3"/>
    <mergeCell ref="Q1:R1"/>
    <mergeCell ref="V1:X3"/>
    <mergeCell ref="Q2:R2"/>
    <mergeCell ref="Q3:R3"/>
  </mergeCells>
  <dataValidations count="1">
    <dataValidation allowBlank="1" showInputMessage="1" showErrorMessage="1" sqref="B10:B42 B127:B132 B102:B117 B44:B100 B119:B125" xr:uid="{90818484-5509-4057-9C35-C687EFEB8E1E}"/>
  </dataValidations>
  <printOptions horizontalCentered="1"/>
  <pageMargins left="0" right="0" top="0.5" bottom="0.5" header="0.3" footer="0.3"/>
  <pageSetup paperSize="5" scale="47" orientation="landscape" r:id="rId1"/>
  <rowBreaks count="6" manualBreakCount="6">
    <brk id="41" max="23" man="1"/>
    <brk id="56" max="23" man="1"/>
    <brk id="71" max="23" man="1"/>
    <brk id="91" max="23" man="1"/>
    <brk id="107" max="23" man="1"/>
    <brk id="125" max="23" man="1"/>
  </rowBreak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FC1AC0-5AAF-4AA1-8C96-C5CD8F890B08}">
  <sheetPr codeName="Sheet9">
    <tabColor theme="3" tint="0.39997558519241921"/>
  </sheetPr>
  <dimension ref="A1:AA56"/>
  <sheetViews>
    <sheetView showGridLines="0" view="pageBreakPreview" zoomScale="50" zoomScaleNormal="50" zoomScaleSheetLayoutView="50" workbookViewId="0">
      <selection activeCell="F8" sqref="F8"/>
    </sheetView>
  </sheetViews>
  <sheetFormatPr defaultColWidth="11.42578125" defaultRowHeight="13.5" x14ac:dyDescent="0.25"/>
  <cols>
    <col min="1" max="1" width="20" style="15" customWidth="1"/>
    <col min="2" max="2" width="6.7109375" style="12" hidden="1" customWidth="1"/>
    <col min="3" max="4" width="6.7109375" style="104" hidden="1" customWidth="1"/>
    <col min="5" max="5" width="7.140625" style="104" customWidth="1"/>
    <col min="6" max="7" width="5.7109375" style="15" customWidth="1"/>
    <col min="8" max="8" width="76.42578125" style="15" customWidth="1"/>
    <col min="9" max="9" width="68.85546875" style="107" customWidth="1"/>
    <col min="10" max="10" width="22.85546875" style="12" customWidth="1"/>
    <col min="11" max="11" width="41.140625" style="12" customWidth="1"/>
    <col min="12" max="12" width="30.7109375" style="107" bestFit="1" customWidth="1"/>
    <col min="13" max="13" width="20.42578125" style="107" hidden="1" customWidth="1"/>
    <col min="14" max="14" width="20.7109375" style="107" hidden="1" customWidth="1"/>
    <col min="15" max="15" width="35" style="10" hidden="1" customWidth="1"/>
    <col min="16" max="16" width="20.7109375" style="104" customWidth="1"/>
    <col min="17" max="17" width="20.7109375" style="109" customWidth="1"/>
    <col min="18" max="18" width="30.85546875" style="12" hidden="1" customWidth="1"/>
    <col min="19" max="19" width="26.7109375" style="12" hidden="1" customWidth="1"/>
    <col min="20" max="20" width="26" style="12" hidden="1" customWidth="1"/>
    <col min="21" max="21" width="25.7109375" style="12" hidden="1" customWidth="1"/>
    <col min="22" max="22" width="33.42578125" style="104" hidden="1" customWidth="1"/>
    <col min="23" max="23" width="64.5703125" style="110" customWidth="1"/>
    <col min="24" max="24" width="33" style="15" customWidth="1"/>
    <col min="25" max="25" width="11.42578125" style="15"/>
    <col min="26" max="26" width="18.42578125" style="15" bestFit="1" customWidth="1"/>
    <col min="27" max="16384" width="11.42578125" style="15"/>
  </cols>
  <sheetData>
    <row r="1" spans="1:27" ht="43.5" customHeight="1" x14ac:dyDescent="0.25">
      <c r="A1" s="1"/>
      <c r="B1" s="2"/>
      <c r="C1" s="2"/>
      <c r="D1" s="2"/>
      <c r="E1" s="2"/>
      <c r="F1" s="2"/>
      <c r="G1" s="2"/>
      <c r="H1" s="3"/>
      <c r="I1" s="4" t="s">
        <v>0</v>
      </c>
      <c r="J1" s="5"/>
      <c r="K1" s="5"/>
      <c r="L1" s="5"/>
      <c r="M1" s="5"/>
      <c r="N1" s="6"/>
      <c r="O1" s="7" t="s">
        <v>1</v>
      </c>
      <c r="P1" s="11" t="s">
        <v>2</v>
      </c>
      <c r="Q1" s="11"/>
      <c r="U1" s="11"/>
      <c r="V1" s="11"/>
      <c r="W1" s="11"/>
      <c r="X1" s="13"/>
      <c r="Y1" s="14"/>
    </row>
    <row r="2" spans="1:27" ht="45.75" customHeight="1" x14ac:dyDescent="0.25">
      <c r="A2" s="16"/>
      <c r="B2" s="17"/>
      <c r="C2" s="17"/>
      <c r="D2" s="17"/>
      <c r="E2" s="17"/>
      <c r="F2" s="17"/>
      <c r="G2" s="17"/>
      <c r="H2" s="18"/>
      <c r="I2" s="19"/>
      <c r="J2" s="20"/>
      <c r="K2" s="20"/>
      <c r="L2" s="20"/>
      <c r="M2" s="20"/>
      <c r="N2" s="21"/>
      <c r="O2" s="7" t="s">
        <v>3</v>
      </c>
      <c r="P2" s="11" t="s">
        <v>4</v>
      </c>
      <c r="Q2" s="11"/>
      <c r="U2" s="11"/>
      <c r="V2" s="11"/>
      <c r="W2" s="11"/>
      <c r="X2" s="24"/>
      <c r="Y2" s="14"/>
    </row>
    <row r="3" spans="1:27" ht="30" customHeight="1" x14ac:dyDescent="0.25">
      <c r="A3" s="25"/>
      <c r="B3" s="26"/>
      <c r="C3" s="26"/>
      <c r="D3" s="26"/>
      <c r="E3" s="26"/>
      <c r="F3" s="26"/>
      <c r="G3" s="26"/>
      <c r="H3" s="27"/>
      <c r="I3" s="28"/>
      <c r="J3" s="29"/>
      <c r="K3" s="29"/>
      <c r="L3" s="29"/>
      <c r="M3" s="29"/>
      <c r="N3" s="30"/>
      <c r="O3" s="7" t="s">
        <v>5</v>
      </c>
      <c r="P3" s="11" t="s">
        <v>6</v>
      </c>
      <c r="Q3" s="11"/>
      <c r="U3" s="11"/>
      <c r="V3" s="11"/>
      <c r="W3" s="11"/>
      <c r="X3" s="24"/>
      <c r="Y3" s="14"/>
    </row>
    <row r="5" spans="1:27" s="45" customFormat="1" ht="61.5" customHeight="1" x14ac:dyDescent="0.25">
      <c r="A5" s="33" t="s">
        <v>7</v>
      </c>
      <c r="B5" s="34"/>
      <c r="C5" s="34"/>
      <c r="D5" s="34"/>
      <c r="E5" s="35"/>
      <c r="F5" s="36"/>
      <c r="G5" s="37"/>
      <c r="H5" s="37"/>
      <c r="I5" s="38"/>
      <c r="J5" s="38"/>
      <c r="K5" s="38"/>
      <c r="L5" s="38"/>
      <c r="M5" s="38"/>
      <c r="N5" s="39"/>
      <c r="O5" s="40"/>
      <c r="P5" s="41"/>
      <c r="Q5" s="42"/>
      <c r="R5" s="42"/>
      <c r="S5" s="42"/>
      <c r="T5" s="42"/>
      <c r="U5" s="42"/>
      <c r="V5" s="43"/>
      <c r="W5" s="44"/>
    </row>
    <row r="6" spans="1:27" s="45" customFormat="1" ht="78" customHeight="1" x14ac:dyDescent="0.2">
      <c r="A6" s="137" t="s">
        <v>8</v>
      </c>
      <c r="B6" s="138"/>
      <c r="C6" s="156"/>
      <c r="D6" s="140"/>
      <c r="E6" s="141"/>
      <c r="F6" s="142" t="s">
        <v>9</v>
      </c>
      <c r="G6" s="143"/>
      <c r="H6" s="143"/>
      <c r="I6" s="144"/>
      <c r="J6" s="475" t="s">
        <v>552</v>
      </c>
      <c r="K6" s="476"/>
      <c r="L6" s="476"/>
      <c r="M6" s="476"/>
      <c r="N6" s="477"/>
      <c r="O6" s="114" t="s">
        <v>11</v>
      </c>
      <c r="P6" s="115"/>
      <c r="Q6" s="115"/>
      <c r="R6" s="115"/>
      <c r="S6" s="115"/>
      <c r="T6" s="115"/>
      <c r="U6" s="116"/>
      <c r="V6" s="117" t="s">
        <v>12</v>
      </c>
      <c r="W6" s="116"/>
    </row>
    <row r="7" spans="1:27" s="46" customFormat="1" ht="25.5" customHeight="1" x14ac:dyDescent="0.35">
      <c r="A7" s="472">
        <v>46008</v>
      </c>
      <c r="B7" s="473"/>
      <c r="C7" s="473"/>
      <c r="D7" s="473"/>
      <c r="E7" s="473"/>
      <c r="F7" s="118" t="s">
        <v>13</v>
      </c>
      <c r="G7" s="119"/>
      <c r="H7" s="119"/>
      <c r="I7" s="119"/>
      <c r="J7" s="119"/>
      <c r="K7" s="119"/>
      <c r="L7" s="119"/>
      <c r="M7" s="121" t="s">
        <v>14</v>
      </c>
      <c r="N7" s="122"/>
      <c r="O7" s="123" t="s">
        <v>15</v>
      </c>
      <c r="P7" s="124" t="s">
        <v>16</v>
      </c>
      <c r="Q7" s="124" t="s">
        <v>17</v>
      </c>
      <c r="R7" s="245" t="s">
        <v>18</v>
      </c>
      <c r="S7" s="245" t="s">
        <v>19</v>
      </c>
      <c r="T7" s="245" t="s">
        <v>20</v>
      </c>
      <c r="U7" s="245" t="s">
        <v>21</v>
      </c>
      <c r="V7" s="126" t="s">
        <v>22</v>
      </c>
      <c r="W7" s="127" t="s">
        <v>23</v>
      </c>
    </row>
    <row r="8" spans="1:27" s="47" customFormat="1" ht="185.25" customHeight="1" x14ac:dyDescent="0.35">
      <c r="A8" s="128" t="s">
        <v>24</v>
      </c>
      <c r="B8" s="128" t="s">
        <v>25</v>
      </c>
      <c r="C8" s="128" t="s">
        <v>26</v>
      </c>
      <c r="D8" s="128" t="s">
        <v>27</v>
      </c>
      <c r="E8" s="128" t="s">
        <v>28</v>
      </c>
      <c r="F8" s="128" t="s">
        <v>29</v>
      </c>
      <c r="G8" s="128" t="s">
        <v>30</v>
      </c>
      <c r="H8" s="128" t="s">
        <v>31</v>
      </c>
      <c r="I8" s="129" t="s">
        <v>32</v>
      </c>
      <c r="J8" s="129" t="s">
        <v>33</v>
      </c>
      <c r="K8" s="130" t="s">
        <v>34</v>
      </c>
      <c r="L8" s="129" t="s">
        <v>35</v>
      </c>
      <c r="M8" s="131" t="s">
        <v>37</v>
      </c>
      <c r="N8" s="132" t="s">
        <v>38</v>
      </c>
      <c r="O8" s="126"/>
      <c r="P8" s="133"/>
      <c r="Q8" s="133"/>
      <c r="R8" s="134" t="s">
        <v>16</v>
      </c>
      <c r="S8" s="134" t="s">
        <v>16</v>
      </c>
      <c r="T8" s="134" t="s">
        <v>16</v>
      </c>
      <c r="U8" s="134" t="s">
        <v>16</v>
      </c>
      <c r="V8" s="135"/>
      <c r="W8" s="136"/>
    </row>
    <row r="9" spans="1:27" s="46" customFormat="1" ht="73.5" customHeight="1" x14ac:dyDescent="0.35">
      <c r="A9" s="86"/>
      <c r="B9" s="49"/>
      <c r="C9" s="49"/>
      <c r="D9" s="49"/>
      <c r="E9" s="49"/>
      <c r="F9" s="50" t="s">
        <v>553</v>
      </c>
      <c r="G9" s="51"/>
      <c r="H9" s="51"/>
      <c r="I9" s="51"/>
      <c r="J9" s="52"/>
      <c r="K9" s="54" t="s">
        <v>554</v>
      </c>
      <c r="L9" s="54"/>
      <c r="M9" s="54"/>
      <c r="N9" s="54"/>
      <c r="O9" s="55" t="s">
        <v>42</v>
      </c>
      <c r="P9" s="379">
        <v>70000</v>
      </c>
      <c r="Q9" s="57">
        <v>0.9</v>
      </c>
      <c r="R9" s="58">
        <v>0.25</v>
      </c>
      <c r="S9" s="58">
        <v>0.25</v>
      </c>
      <c r="T9" s="58">
        <v>0.25</v>
      </c>
      <c r="U9" s="58">
        <v>0.25</v>
      </c>
      <c r="V9" s="59" t="s">
        <v>43</v>
      </c>
      <c r="W9" s="60">
        <f>W10+W16++W21+W26+W33</f>
        <v>1280896</v>
      </c>
    </row>
    <row r="10" spans="1:27" s="46" customFormat="1" ht="73.5" customHeight="1" x14ac:dyDescent="0.35">
      <c r="A10" s="87"/>
      <c r="B10" s="87"/>
      <c r="C10" s="62">
        <v>1</v>
      </c>
      <c r="D10" s="62">
        <v>1</v>
      </c>
      <c r="E10" s="62"/>
      <c r="F10" s="61"/>
      <c r="G10" s="63" t="s">
        <v>555</v>
      </c>
      <c r="H10" s="64"/>
      <c r="I10" s="64"/>
      <c r="J10" s="65"/>
      <c r="K10" s="149" t="s">
        <v>554</v>
      </c>
      <c r="L10" s="66"/>
      <c r="M10" s="66"/>
      <c r="N10" s="66"/>
      <c r="O10" s="66" t="s">
        <v>42</v>
      </c>
      <c r="P10" s="67">
        <v>1</v>
      </c>
      <c r="Q10" s="68">
        <v>0.2</v>
      </c>
      <c r="R10" s="69"/>
      <c r="S10" s="69"/>
      <c r="T10" s="69"/>
      <c r="U10" s="69"/>
      <c r="V10" s="66" t="s">
        <v>43</v>
      </c>
      <c r="W10" s="70">
        <f>SUM(W11:W15)</f>
        <v>0</v>
      </c>
      <c r="Z10" s="71"/>
    </row>
    <row r="11" spans="1:27" s="46" customFormat="1" ht="73.5" customHeight="1" x14ac:dyDescent="0.35">
      <c r="A11" s="72" t="str">
        <f>+ CONCATENATE("ID", "-", B11, "-",C11, ".", D11, ".", E11)</f>
        <v>ID-DCA-1.1.1</v>
      </c>
      <c r="B11" s="72" t="s">
        <v>233</v>
      </c>
      <c r="C11" s="73">
        <v>1</v>
      </c>
      <c r="D11" s="73">
        <v>1</v>
      </c>
      <c r="E11" s="73">
        <v>1</v>
      </c>
      <c r="F11" s="74"/>
      <c r="G11" s="75"/>
      <c r="H11" s="92" t="s">
        <v>556</v>
      </c>
      <c r="I11" s="260" t="s">
        <v>557</v>
      </c>
      <c r="J11" s="73" t="s">
        <v>233</v>
      </c>
      <c r="K11" s="76" t="s">
        <v>558</v>
      </c>
      <c r="L11" s="76" t="s">
        <v>139</v>
      </c>
      <c r="M11" s="284" t="s">
        <v>51</v>
      </c>
      <c r="N11" s="284" t="s">
        <v>52</v>
      </c>
      <c r="O11" s="79"/>
      <c r="P11" s="80"/>
      <c r="Q11" s="280">
        <v>0.3</v>
      </c>
      <c r="R11" s="80"/>
      <c r="S11" s="80"/>
      <c r="T11" s="80"/>
      <c r="U11" s="82"/>
      <c r="V11" s="76" t="s">
        <v>43</v>
      </c>
      <c r="W11" s="83">
        <v>0</v>
      </c>
      <c r="X11" s="84"/>
      <c r="Y11" s="84"/>
      <c r="Z11" s="84"/>
      <c r="AA11" s="84"/>
    </row>
    <row r="12" spans="1:27" s="46" customFormat="1" ht="73.5" customHeight="1" x14ac:dyDescent="0.35">
      <c r="A12" s="72" t="str">
        <f>+ CONCATENATE("ID", "-", B12, "-",C12, ".", D12, ".", E12)</f>
        <v>ID-DCA-1.1.2</v>
      </c>
      <c r="B12" s="72" t="s">
        <v>233</v>
      </c>
      <c r="C12" s="73">
        <v>1</v>
      </c>
      <c r="D12" s="73">
        <v>1</v>
      </c>
      <c r="E12" s="73">
        <v>2</v>
      </c>
      <c r="F12" s="74"/>
      <c r="G12" s="75"/>
      <c r="H12" s="92" t="s">
        <v>559</v>
      </c>
      <c r="I12" s="92" t="s">
        <v>560</v>
      </c>
      <c r="J12" s="73" t="s">
        <v>233</v>
      </c>
      <c r="K12" s="77" t="s">
        <v>561</v>
      </c>
      <c r="L12" s="76" t="s">
        <v>139</v>
      </c>
      <c r="M12" s="284" t="s">
        <v>51</v>
      </c>
      <c r="N12" s="284" t="s">
        <v>52</v>
      </c>
      <c r="O12" s="79"/>
      <c r="P12" s="80"/>
      <c r="Q12" s="280">
        <v>0.5</v>
      </c>
      <c r="R12" s="80"/>
      <c r="S12" s="80"/>
      <c r="T12" s="80"/>
      <c r="U12" s="82"/>
      <c r="V12" s="76" t="s">
        <v>43</v>
      </c>
      <c r="W12" s="83">
        <v>0</v>
      </c>
      <c r="X12" s="84"/>
      <c r="Y12" s="84"/>
      <c r="Z12" s="84"/>
      <c r="AA12" s="84"/>
    </row>
    <row r="13" spans="1:27" s="46" customFormat="1" ht="73.5" customHeight="1" x14ac:dyDescent="0.35">
      <c r="A13" s="72" t="str">
        <f>+ CONCATENATE("ID", "-", B13, "-",C13, ".", D13, ".", E13)</f>
        <v>ID-DCA-1.1.3</v>
      </c>
      <c r="B13" s="72" t="s">
        <v>233</v>
      </c>
      <c r="C13" s="73">
        <v>1</v>
      </c>
      <c r="D13" s="73">
        <v>1</v>
      </c>
      <c r="E13" s="73">
        <v>3</v>
      </c>
      <c r="F13" s="74"/>
      <c r="G13" s="75"/>
      <c r="H13" s="92" t="s">
        <v>562</v>
      </c>
      <c r="I13" s="92" t="s">
        <v>563</v>
      </c>
      <c r="J13" s="73" t="s">
        <v>233</v>
      </c>
      <c r="K13" s="77" t="s">
        <v>561</v>
      </c>
      <c r="L13" s="76" t="s">
        <v>139</v>
      </c>
      <c r="M13" s="284" t="s">
        <v>51</v>
      </c>
      <c r="N13" s="284" t="s">
        <v>52</v>
      </c>
      <c r="O13" s="79"/>
      <c r="P13" s="80"/>
      <c r="Q13" s="280">
        <v>0.1</v>
      </c>
      <c r="R13" s="80"/>
      <c r="S13" s="80"/>
      <c r="T13" s="80"/>
      <c r="U13" s="82"/>
      <c r="V13" s="76" t="s">
        <v>43</v>
      </c>
      <c r="W13" s="83">
        <v>0</v>
      </c>
      <c r="X13" s="84"/>
      <c r="Y13" s="84"/>
      <c r="Z13" s="84"/>
      <c r="AA13" s="84"/>
    </row>
    <row r="14" spans="1:27" s="46" customFormat="1" ht="73.5" customHeight="1" x14ac:dyDescent="0.35">
      <c r="A14" s="72" t="str">
        <f>+ CONCATENATE("ID", "-", B14, "-",C14, ".", D14, ".", E14)</f>
        <v>ID-DCA-1.1.4</v>
      </c>
      <c r="B14" s="72" t="s">
        <v>233</v>
      </c>
      <c r="C14" s="73">
        <v>1</v>
      </c>
      <c r="D14" s="73">
        <v>1</v>
      </c>
      <c r="E14" s="73">
        <v>4</v>
      </c>
      <c r="F14" s="74"/>
      <c r="G14" s="75"/>
      <c r="H14" s="92" t="s">
        <v>564</v>
      </c>
      <c r="I14" s="92" t="s">
        <v>565</v>
      </c>
      <c r="J14" s="73" t="s">
        <v>233</v>
      </c>
      <c r="K14" s="77" t="s">
        <v>561</v>
      </c>
      <c r="L14" s="76" t="s">
        <v>139</v>
      </c>
      <c r="M14" s="284" t="s">
        <v>51</v>
      </c>
      <c r="N14" s="284" t="s">
        <v>52</v>
      </c>
      <c r="O14" s="79"/>
      <c r="P14" s="80"/>
      <c r="Q14" s="280">
        <v>0.05</v>
      </c>
      <c r="R14" s="80"/>
      <c r="S14" s="80"/>
      <c r="T14" s="80"/>
      <c r="U14" s="82"/>
      <c r="V14" s="76" t="s">
        <v>43</v>
      </c>
      <c r="W14" s="85">
        <v>0</v>
      </c>
      <c r="X14" s="84"/>
      <c r="Y14" s="84"/>
      <c r="Z14" s="84"/>
      <c r="AA14" s="84"/>
    </row>
    <row r="15" spans="1:27" s="46" customFormat="1" ht="73.5" customHeight="1" x14ac:dyDescent="0.35">
      <c r="A15" s="72" t="str">
        <f>+ CONCATENATE("ID", "-", B15, "-",C15, ".", D15, ".", E15)</f>
        <v>ID-DCA-1.1.5</v>
      </c>
      <c r="B15" s="72" t="s">
        <v>233</v>
      </c>
      <c r="C15" s="73">
        <v>1</v>
      </c>
      <c r="D15" s="73">
        <v>1</v>
      </c>
      <c r="E15" s="73">
        <v>5</v>
      </c>
      <c r="F15" s="74"/>
      <c r="G15" s="75"/>
      <c r="H15" s="92" t="s">
        <v>566</v>
      </c>
      <c r="I15" s="92" t="s">
        <v>567</v>
      </c>
      <c r="J15" s="73" t="s">
        <v>233</v>
      </c>
      <c r="K15" s="77" t="s">
        <v>554</v>
      </c>
      <c r="L15" s="76" t="s">
        <v>39</v>
      </c>
      <c r="M15" s="284" t="s">
        <v>51</v>
      </c>
      <c r="N15" s="284" t="s">
        <v>52</v>
      </c>
      <c r="O15" s="79"/>
      <c r="P15" s="80"/>
      <c r="Q15" s="280">
        <v>0.05</v>
      </c>
      <c r="R15" s="80"/>
      <c r="S15" s="80"/>
      <c r="T15" s="80"/>
      <c r="U15" s="82"/>
      <c r="V15" s="76" t="s">
        <v>43</v>
      </c>
      <c r="W15" s="85">
        <v>0</v>
      </c>
      <c r="X15" s="84"/>
      <c r="Y15" s="84"/>
      <c r="Z15" s="84"/>
      <c r="AA15" s="84"/>
    </row>
    <row r="16" spans="1:27" s="46" customFormat="1" ht="64.5" customHeight="1" x14ac:dyDescent="0.35">
      <c r="A16" s="87"/>
      <c r="B16" s="87"/>
      <c r="C16" s="62">
        <v>1</v>
      </c>
      <c r="D16" s="62">
        <v>2</v>
      </c>
      <c r="E16" s="62"/>
      <c r="F16" s="61"/>
      <c r="G16" s="63" t="s">
        <v>568</v>
      </c>
      <c r="H16" s="64"/>
      <c r="I16" s="64"/>
      <c r="J16" s="65"/>
      <c r="K16" s="66" t="s">
        <v>569</v>
      </c>
      <c r="L16" s="66"/>
      <c r="M16" s="66"/>
      <c r="N16" s="66"/>
      <c r="O16" s="66" t="s">
        <v>42</v>
      </c>
      <c r="P16" s="67">
        <v>1</v>
      </c>
      <c r="Q16" s="68">
        <v>0.3</v>
      </c>
      <c r="R16" s="69"/>
      <c r="S16" s="69"/>
      <c r="T16" s="69"/>
      <c r="U16" s="69"/>
      <c r="V16" s="66" t="s">
        <v>43</v>
      </c>
      <c r="W16" s="70">
        <f>SUM(W17:W20)</f>
        <v>0</v>
      </c>
      <c r="Z16" s="71"/>
    </row>
    <row r="17" spans="1:26" s="84" customFormat="1" ht="88.5" customHeight="1" x14ac:dyDescent="0.35">
      <c r="A17" s="72" t="str">
        <f>+ CONCATENATE("ID", "-", B17, "-",C17, ".", D17, ".", E17)</f>
        <v>ID-DCA-1.2.1</v>
      </c>
      <c r="B17" s="72" t="s">
        <v>233</v>
      </c>
      <c r="C17" s="73">
        <v>1</v>
      </c>
      <c r="D17" s="73">
        <v>2</v>
      </c>
      <c r="E17" s="73">
        <v>1</v>
      </c>
      <c r="F17" s="74"/>
      <c r="G17" s="75"/>
      <c r="H17" s="92" t="s">
        <v>570</v>
      </c>
      <c r="I17" s="92" t="s">
        <v>571</v>
      </c>
      <c r="J17" s="73" t="s">
        <v>233</v>
      </c>
      <c r="K17" s="76" t="s">
        <v>572</v>
      </c>
      <c r="L17" s="76" t="s">
        <v>130</v>
      </c>
      <c r="M17" s="284" t="s">
        <v>51</v>
      </c>
      <c r="N17" s="284" t="s">
        <v>52</v>
      </c>
      <c r="O17" s="79"/>
      <c r="P17" s="80"/>
      <c r="Q17" s="81">
        <v>0.8</v>
      </c>
      <c r="R17" s="80"/>
      <c r="S17" s="80"/>
      <c r="T17" s="80"/>
      <c r="U17" s="82"/>
      <c r="V17" s="76" t="s">
        <v>43</v>
      </c>
      <c r="W17" s="83">
        <v>0</v>
      </c>
    </row>
    <row r="18" spans="1:26" s="84" customFormat="1" ht="96.75" customHeight="1" x14ac:dyDescent="0.35">
      <c r="A18" s="72" t="str">
        <f>+ CONCATENATE("ID", "-", B18, "-",C18, ".", D18, ".", E18)</f>
        <v>ID-DCA-1.2.2</v>
      </c>
      <c r="B18" s="72" t="s">
        <v>233</v>
      </c>
      <c r="C18" s="73">
        <v>1</v>
      </c>
      <c r="D18" s="73">
        <v>2</v>
      </c>
      <c r="E18" s="73">
        <v>2</v>
      </c>
      <c r="F18" s="74"/>
      <c r="G18" s="75"/>
      <c r="H18" s="92" t="s">
        <v>573</v>
      </c>
      <c r="I18" s="92" t="s">
        <v>574</v>
      </c>
      <c r="J18" s="73" t="s">
        <v>233</v>
      </c>
      <c r="K18" s="76" t="s">
        <v>575</v>
      </c>
      <c r="L18" s="76" t="s">
        <v>39</v>
      </c>
      <c r="M18" s="284" t="s">
        <v>51</v>
      </c>
      <c r="N18" s="284" t="s">
        <v>52</v>
      </c>
      <c r="O18" s="79"/>
      <c r="P18" s="80"/>
      <c r="Q18" s="263">
        <v>0.1</v>
      </c>
      <c r="R18" s="80"/>
      <c r="S18" s="80"/>
      <c r="T18" s="80"/>
      <c r="U18" s="82"/>
      <c r="V18" s="76" t="s">
        <v>43</v>
      </c>
      <c r="W18" s="83">
        <v>0</v>
      </c>
    </row>
    <row r="19" spans="1:26" s="84" customFormat="1" ht="96.75" customHeight="1" x14ac:dyDescent="0.35">
      <c r="A19" s="72" t="str">
        <f>+ CONCATENATE("ID", "-", B19, "-",C19, ".", D19, ".", E19)</f>
        <v>ID-DCA-1.2.3</v>
      </c>
      <c r="B19" s="72" t="s">
        <v>233</v>
      </c>
      <c r="C19" s="73">
        <v>1</v>
      </c>
      <c r="D19" s="73">
        <v>2</v>
      </c>
      <c r="E19" s="73">
        <v>3</v>
      </c>
      <c r="F19" s="74"/>
      <c r="G19" s="75"/>
      <c r="H19" s="92" t="s">
        <v>576</v>
      </c>
      <c r="I19" s="92" t="s">
        <v>577</v>
      </c>
      <c r="J19" s="73" t="s">
        <v>233</v>
      </c>
      <c r="K19" s="76" t="s">
        <v>578</v>
      </c>
      <c r="L19" s="76" t="s">
        <v>579</v>
      </c>
      <c r="M19" s="284" t="s">
        <v>51</v>
      </c>
      <c r="N19" s="284" t="s">
        <v>52</v>
      </c>
      <c r="O19" s="79"/>
      <c r="P19" s="80"/>
      <c r="Q19" s="263">
        <v>0.05</v>
      </c>
      <c r="R19" s="80"/>
      <c r="S19" s="80"/>
      <c r="T19" s="80"/>
      <c r="U19" s="82"/>
      <c r="V19" s="76" t="s">
        <v>43</v>
      </c>
      <c r="W19" s="83">
        <v>0</v>
      </c>
    </row>
    <row r="20" spans="1:26" s="84" customFormat="1" ht="102.75" customHeight="1" x14ac:dyDescent="0.35">
      <c r="A20" s="72" t="str">
        <f>+ CONCATENATE("ID", "-", B20, "-",C20, ".", D20, ".", E20)</f>
        <v>ID-DCA-1.2.4</v>
      </c>
      <c r="B20" s="72" t="s">
        <v>233</v>
      </c>
      <c r="C20" s="73">
        <v>1</v>
      </c>
      <c r="D20" s="73">
        <v>2</v>
      </c>
      <c r="E20" s="73">
        <v>4</v>
      </c>
      <c r="F20" s="74"/>
      <c r="G20" s="75"/>
      <c r="H20" s="92" t="s">
        <v>580</v>
      </c>
      <c r="I20" s="92" t="s">
        <v>581</v>
      </c>
      <c r="J20" s="73" t="s">
        <v>233</v>
      </c>
      <c r="K20" s="76" t="s">
        <v>582</v>
      </c>
      <c r="L20" s="76" t="s">
        <v>583</v>
      </c>
      <c r="M20" s="284" t="s">
        <v>51</v>
      </c>
      <c r="N20" s="284" t="s">
        <v>52</v>
      </c>
      <c r="O20" s="79"/>
      <c r="P20" s="80"/>
      <c r="Q20" s="263">
        <v>0.05</v>
      </c>
      <c r="R20" s="80"/>
      <c r="S20" s="80"/>
      <c r="T20" s="80"/>
      <c r="U20" s="82"/>
      <c r="V20" s="76" t="s">
        <v>43</v>
      </c>
      <c r="W20" s="85">
        <v>0</v>
      </c>
    </row>
    <row r="21" spans="1:26" s="46" customFormat="1" ht="64.5" customHeight="1" x14ac:dyDescent="0.35">
      <c r="A21" s="87"/>
      <c r="B21" s="87"/>
      <c r="C21" s="62">
        <v>1</v>
      </c>
      <c r="D21" s="62">
        <v>3</v>
      </c>
      <c r="E21" s="62"/>
      <c r="F21" s="61"/>
      <c r="G21" s="63" t="s">
        <v>584</v>
      </c>
      <c r="H21" s="64"/>
      <c r="I21" s="64"/>
      <c r="J21" s="65"/>
      <c r="K21" s="66" t="s">
        <v>569</v>
      </c>
      <c r="L21" s="66"/>
      <c r="M21" s="66"/>
      <c r="N21" s="66"/>
      <c r="O21" s="66" t="s">
        <v>42</v>
      </c>
      <c r="P21" s="67">
        <v>1</v>
      </c>
      <c r="Q21" s="68">
        <v>0.05</v>
      </c>
      <c r="R21" s="69"/>
      <c r="S21" s="69"/>
      <c r="T21" s="69"/>
      <c r="U21" s="69"/>
      <c r="V21" s="66" t="s">
        <v>43</v>
      </c>
      <c r="W21" s="70">
        <f>SUM(W22:W25)</f>
        <v>1165000</v>
      </c>
      <c r="Z21" s="71"/>
    </row>
    <row r="22" spans="1:26" s="84" customFormat="1" ht="68.25" customHeight="1" x14ac:dyDescent="0.35">
      <c r="A22" s="72" t="str">
        <f>+ CONCATENATE("ID", "-", B22, "-",C22, ".", D22, ".", E22)</f>
        <v>ID-DCA-1.3.1</v>
      </c>
      <c r="B22" s="72" t="s">
        <v>233</v>
      </c>
      <c r="C22" s="73">
        <v>1</v>
      </c>
      <c r="D22" s="73">
        <v>3</v>
      </c>
      <c r="E22" s="73">
        <v>1</v>
      </c>
      <c r="F22" s="74"/>
      <c r="G22" s="75"/>
      <c r="H22" s="92" t="s">
        <v>585</v>
      </c>
      <c r="I22" s="92" t="s">
        <v>586</v>
      </c>
      <c r="J22" s="73" t="s">
        <v>233</v>
      </c>
      <c r="K22" s="73" t="s">
        <v>554</v>
      </c>
      <c r="L22" s="76" t="s">
        <v>130</v>
      </c>
      <c r="M22" s="284" t="s">
        <v>51</v>
      </c>
      <c r="N22" s="284" t="s">
        <v>52</v>
      </c>
      <c r="O22" s="79"/>
      <c r="P22" s="80"/>
      <c r="Q22" s="81">
        <v>0.15</v>
      </c>
      <c r="R22" s="80"/>
      <c r="S22" s="80"/>
      <c r="T22" s="80"/>
      <c r="U22" s="82"/>
      <c r="V22" s="76" t="s">
        <v>43</v>
      </c>
      <c r="W22" s="83">
        <f>100000+420000</f>
        <v>520000</v>
      </c>
    </row>
    <row r="23" spans="1:26" s="84" customFormat="1" ht="72.75" customHeight="1" x14ac:dyDescent="0.35">
      <c r="A23" s="72" t="str">
        <f>+ CONCATENATE("ID", "-", B23, "-",C23, ".", D23, ".", E23)</f>
        <v>ID-DCA-1.3.2</v>
      </c>
      <c r="B23" s="72" t="s">
        <v>233</v>
      </c>
      <c r="C23" s="73">
        <v>1</v>
      </c>
      <c r="D23" s="73">
        <v>3</v>
      </c>
      <c r="E23" s="73">
        <v>2</v>
      </c>
      <c r="F23" s="74"/>
      <c r="G23" s="75"/>
      <c r="H23" s="92" t="s">
        <v>587</v>
      </c>
      <c r="I23" s="260" t="s">
        <v>586</v>
      </c>
      <c r="J23" s="73" t="s">
        <v>233</v>
      </c>
      <c r="K23" s="73" t="s">
        <v>554</v>
      </c>
      <c r="L23" s="76" t="s">
        <v>130</v>
      </c>
      <c r="M23" s="284" t="s">
        <v>51</v>
      </c>
      <c r="N23" s="284" t="s">
        <v>52</v>
      </c>
      <c r="O23" s="79"/>
      <c r="P23" s="80"/>
      <c r="Q23" s="81">
        <v>0.15</v>
      </c>
      <c r="R23" s="80"/>
      <c r="S23" s="80"/>
      <c r="T23" s="80"/>
      <c r="U23" s="82"/>
      <c r="V23" s="76" t="s">
        <v>43</v>
      </c>
      <c r="W23" s="83">
        <v>145000</v>
      </c>
    </row>
    <row r="24" spans="1:26" s="84" customFormat="1" ht="103.5" customHeight="1" x14ac:dyDescent="0.35">
      <c r="A24" s="72" t="str">
        <f>+ CONCATENATE("ID", "-", B24, "-",C24, ".", D24, ".", E24)</f>
        <v>ID-DCA-1.3.3</v>
      </c>
      <c r="B24" s="72" t="s">
        <v>233</v>
      </c>
      <c r="C24" s="73">
        <v>1</v>
      </c>
      <c r="D24" s="73">
        <v>3</v>
      </c>
      <c r="E24" s="73">
        <v>3</v>
      </c>
      <c r="F24" s="74"/>
      <c r="G24" s="75"/>
      <c r="H24" s="92" t="s">
        <v>588</v>
      </c>
      <c r="I24" s="260" t="s">
        <v>589</v>
      </c>
      <c r="J24" s="73" t="s">
        <v>233</v>
      </c>
      <c r="K24" s="73" t="s">
        <v>590</v>
      </c>
      <c r="L24" s="76" t="s">
        <v>130</v>
      </c>
      <c r="M24" s="284" t="s">
        <v>51</v>
      </c>
      <c r="N24" s="284" t="s">
        <v>52</v>
      </c>
      <c r="O24" s="79"/>
      <c r="P24" s="80"/>
      <c r="Q24" s="81">
        <v>0.3</v>
      </c>
      <c r="R24" s="80"/>
      <c r="S24" s="80"/>
      <c r="T24" s="80"/>
      <c r="U24" s="82"/>
      <c r="V24" s="76" t="s">
        <v>43</v>
      </c>
      <c r="W24" s="85">
        <v>0</v>
      </c>
    </row>
    <row r="25" spans="1:26" s="84" customFormat="1" ht="95.25" customHeight="1" x14ac:dyDescent="0.35">
      <c r="A25" s="72" t="str">
        <f>+ CONCATENATE("ID", "-", B25, "-",C25, ".", D25, ".", E25)</f>
        <v>ID-DCA-1.3.4</v>
      </c>
      <c r="B25" s="72" t="s">
        <v>233</v>
      </c>
      <c r="C25" s="73">
        <v>1</v>
      </c>
      <c r="D25" s="73">
        <v>3</v>
      </c>
      <c r="E25" s="73">
        <v>4</v>
      </c>
      <c r="F25" s="74"/>
      <c r="G25" s="75"/>
      <c r="H25" s="92" t="s">
        <v>591</v>
      </c>
      <c r="I25" s="260" t="s">
        <v>592</v>
      </c>
      <c r="J25" s="73" t="s">
        <v>233</v>
      </c>
      <c r="K25" s="73" t="s">
        <v>590</v>
      </c>
      <c r="L25" s="76" t="s">
        <v>130</v>
      </c>
      <c r="M25" s="284" t="s">
        <v>51</v>
      </c>
      <c r="N25" s="284" t="s">
        <v>52</v>
      </c>
      <c r="O25" s="79"/>
      <c r="P25" s="80"/>
      <c r="Q25" s="280">
        <v>0.4</v>
      </c>
      <c r="R25" s="80"/>
      <c r="S25" s="80"/>
      <c r="T25" s="80"/>
      <c r="U25" s="82"/>
      <c r="V25" s="76" t="s">
        <v>43</v>
      </c>
      <c r="W25" s="83">
        <v>500000</v>
      </c>
    </row>
    <row r="26" spans="1:26" s="46" customFormat="1" ht="64.5" customHeight="1" x14ac:dyDescent="0.35">
      <c r="A26" s="87"/>
      <c r="B26" s="87"/>
      <c r="C26" s="62">
        <v>1</v>
      </c>
      <c r="D26" s="62">
        <v>4</v>
      </c>
      <c r="E26" s="62"/>
      <c r="F26" s="61"/>
      <c r="G26" s="63" t="s">
        <v>593</v>
      </c>
      <c r="H26" s="64"/>
      <c r="I26" s="64"/>
      <c r="J26" s="65"/>
      <c r="K26" s="66" t="s">
        <v>594</v>
      </c>
      <c r="L26" s="66"/>
      <c r="M26" s="66"/>
      <c r="N26" s="66"/>
      <c r="O26" s="66" t="s">
        <v>42</v>
      </c>
      <c r="P26" s="67">
        <v>1</v>
      </c>
      <c r="Q26" s="68">
        <v>0.3</v>
      </c>
      <c r="R26" s="69"/>
      <c r="S26" s="69"/>
      <c r="T26" s="69"/>
      <c r="U26" s="69"/>
      <c r="V26" s="66" t="s">
        <v>43</v>
      </c>
      <c r="W26" s="70">
        <f>SUM(W27:W32)</f>
        <v>115896</v>
      </c>
      <c r="Z26" s="71"/>
    </row>
    <row r="27" spans="1:26" s="84" customFormat="1" ht="71.25" customHeight="1" x14ac:dyDescent="0.35">
      <c r="A27" s="72" t="str">
        <f>+ CONCATENATE("ID", "-", B27, "-",C27, ".", D27, ".", E27)</f>
        <v>ID-DCA-1.4.1</v>
      </c>
      <c r="B27" s="72" t="s">
        <v>233</v>
      </c>
      <c r="C27" s="73">
        <v>1</v>
      </c>
      <c r="D27" s="73">
        <v>4</v>
      </c>
      <c r="E27" s="73">
        <v>1</v>
      </c>
      <c r="F27" s="74"/>
      <c r="G27" s="75"/>
      <c r="H27" s="92" t="s">
        <v>595</v>
      </c>
      <c r="I27" s="89" t="s">
        <v>596</v>
      </c>
      <c r="J27" s="73" t="s">
        <v>233</v>
      </c>
      <c r="K27" s="76" t="s">
        <v>597</v>
      </c>
      <c r="L27" s="77" t="s">
        <v>39</v>
      </c>
      <c r="M27" s="284" t="s">
        <v>51</v>
      </c>
      <c r="N27" s="284" t="s">
        <v>52</v>
      </c>
      <c r="O27" s="79"/>
      <c r="P27" s="80"/>
      <c r="Q27" s="263">
        <v>0.1</v>
      </c>
      <c r="R27" s="80"/>
      <c r="S27" s="80"/>
      <c r="T27" s="80"/>
      <c r="U27" s="82"/>
      <c r="V27" s="76" t="s">
        <v>43</v>
      </c>
      <c r="W27" s="83">
        <f>36000+79896</f>
        <v>115896</v>
      </c>
    </row>
    <row r="28" spans="1:26" s="84" customFormat="1" ht="101.25" customHeight="1" x14ac:dyDescent="0.35">
      <c r="A28" s="72" t="str">
        <f>+ CONCATENATE("ID", "-", B28, "-",C28, ".", D28, ".", E28)</f>
        <v>ID-DCA-1.4.2</v>
      </c>
      <c r="B28" s="72" t="s">
        <v>233</v>
      </c>
      <c r="C28" s="73">
        <v>1</v>
      </c>
      <c r="D28" s="73">
        <v>4</v>
      </c>
      <c r="E28" s="73">
        <v>2</v>
      </c>
      <c r="F28" s="74"/>
      <c r="G28" s="75"/>
      <c r="H28" s="92" t="s">
        <v>598</v>
      </c>
      <c r="I28" s="92" t="s">
        <v>599</v>
      </c>
      <c r="J28" s="73" t="s">
        <v>233</v>
      </c>
      <c r="K28" s="76" t="s">
        <v>600</v>
      </c>
      <c r="L28" s="76" t="s">
        <v>39</v>
      </c>
      <c r="M28" s="284" t="s">
        <v>51</v>
      </c>
      <c r="N28" s="284" t="s">
        <v>52</v>
      </c>
      <c r="O28" s="79"/>
      <c r="P28" s="80"/>
      <c r="Q28" s="263">
        <v>0.35</v>
      </c>
      <c r="R28" s="80"/>
      <c r="S28" s="80"/>
      <c r="T28" s="80"/>
      <c r="U28" s="82"/>
      <c r="V28" s="76" t="s">
        <v>43</v>
      </c>
      <c r="W28" s="83">
        <v>0</v>
      </c>
    </row>
    <row r="29" spans="1:26" s="84" customFormat="1" ht="64.5" customHeight="1" x14ac:dyDescent="0.35">
      <c r="A29" s="72" t="str">
        <f>+ CONCATENATE("ID", "-", B29, "-",C29, ".", D29, ".", E29)</f>
        <v>ID-DCA-1.4.3</v>
      </c>
      <c r="B29" s="72" t="s">
        <v>233</v>
      </c>
      <c r="C29" s="73">
        <v>1</v>
      </c>
      <c r="D29" s="73">
        <v>4</v>
      </c>
      <c r="E29" s="73">
        <v>3</v>
      </c>
      <c r="F29" s="74"/>
      <c r="G29" s="75"/>
      <c r="H29" s="92" t="s">
        <v>601</v>
      </c>
      <c r="I29" s="92" t="s">
        <v>602</v>
      </c>
      <c r="J29" s="73" t="s">
        <v>233</v>
      </c>
      <c r="K29" s="76" t="s">
        <v>603</v>
      </c>
      <c r="L29" s="76" t="s">
        <v>39</v>
      </c>
      <c r="M29" s="284" t="s">
        <v>51</v>
      </c>
      <c r="N29" s="284" t="s">
        <v>52</v>
      </c>
      <c r="O29" s="79"/>
      <c r="P29" s="80"/>
      <c r="Q29" s="263">
        <v>0.25</v>
      </c>
      <c r="R29" s="80"/>
      <c r="S29" s="80"/>
      <c r="T29" s="80"/>
      <c r="U29" s="82"/>
      <c r="V29" s="76" t="s">
        <v>43</v>
      </c>
      <c r="W29" s="85">
        <v>0</v>
      </c>
    </row>
    <row r="30" spans="1:26" s="84" customFormat="1" ht="102.75" customHeight="1" x14ac:dyDescent="0.35">
      <c r="A30" s="72" t="str">
        <f>+ CONCATENATE("ID", "-", B30, "-",C30, ".", D30, ".", E30)</f>
        <v>ID-DCA-1.4.4</v>
      </c>
      <c r="B30" s="72" t="s">
        <v>233</v>
      </c>
      <c r="C30" s="73">
        <v>1</v>
      </c>
      <c r="D30" s="73">
        <v>4</v>
      </c>
      <c r="E30" s="73">
        <v>4</v>
      </c>
      <c r="F30" s="74"/>
      <c r="G30" s="75"/>
      <c r="H30" s="92" t="s">
        <v>604</v>
      </c>
      <c r="I30" s="92" t="s">
        <v>605</v>
      </c>
      <c r="J30" s="73" t="s">
        <v>233</v>
      </c>
      <c r="K30" s="76" t="s">
        <v>606</v>
      </c>
      <c r="L30" s="76" t="s">
        <v>139</v>
      </c>
      <c r="M30" s="284" t="s">
        <v>51</v>
      </c>
      <c r="N30" s="284" t="s">
        <v>52</v>
      </c>
      <c r="O30" s="79"/>
      <c r="P30" s="80"/>
      <c r="Q30" s="263">
        <v>0.1</v>
      </c>
      <c r="R30" s="80"/>
      <c r="S30" s="80"/>
      <c r="T30" s="80"/>
      <c r="U30" s="82"/>
      <c r="V30" s="76" t="s">
        <v>43</v>
      </c>
      <c r="W30" s="85">
        <v>0</v>
      </c>
    </row>
    <row r="31" spans="1:26" s="84" customFormat="1" ht="75" customHeight="1" x14ac:dyDescent="0.35">
      <c r="A31" s="72" t="str">
        <f t="shared" ref="A31:A32" si="0">+ CONCATENATE("ID", "-", B31, "-",C31, ".", D31, ".", E31)</f>
        <v>ID-DCA-1.4.5</v>
      </c>
      <c r="B31" s="72" t="s">
        <v>233</v>
      </c>
      <c r="C31" s="73">
        <v>1</v>
      </c>
      <c r="D31" s="73">
        <v>4</v>
      </c>
      <c r="E31" s="73">
        <v>5</v>
      </c>
      <c r="F31" s="315"/>
      <c r="G31" s="316"/>
      <c r="H31" s="92" t="s">
        <v>607</v>
      </c>
      <c r="I31" s="92" t="s">
        <v>608</v>
      </c>
      <c r="J31" s="73" t="s">
        <v>233</v>
      </c>
      <c r="K31" s="76" t="s">
        <v>609</v>
      </c>
      <c r="L31" s="76" t="s">
        <v>56</v>
      </c>
      <c r="M31" s="284" t="s">
        <v>51</v>
      </c>
      <c r="N31" s="284" t="s">
        <v>52</v>
      </c>
      <c r="O31" s="266"/>
      <c r="P31" s="267"/>
      <c r="Q31" s="263">
        <v>0.1</v>
      </c>
      <c r="R31" s="267"/>
      <c r="S31" s="267"/>
      <c r="T31" s="267"/>
      <c r="U31" s="268"/>
      <c r="V31" s="76" t="s">
        <v>43</v>
      </c>
      <c r="W31" s="85">
        <v>0</v>
      </c>
    </row>
    <row r="32" spans="1:26" s="84" customFormat="1" ht="75" customHeight="1" x14ac:dyDescent="0.35">
      <c r="A32" s="72" t="str">
        <f t="shared" si="0"/>
        <v>ID-DCA-1.4.6</v>
      </c>
      <c r="B32" s="72" t="s">
        <v>233</v>
      </c>
      <c r="C32" s="73">
        <v>1</v>
      </c>
      <c r="D32" s="73">
        <v>4</v>
      </c>
      <c r="E32" s="73">
        <v>6</v>
      </c>
      <c r="F32" s="315"/>
      <c r="G32" s="316"/>
      <c r="H32" s="92" t="s">
        <v>610</v>
      </c>
      <c r="I32" s="92" t="s">
        <v>611</v>
      </c>
      <c r="J32" s="73" t="s">
        <v>233</v>
      </c>
      <c r="K32" s="76" t="s">
        <v>606</v>
      </c>
      <c r="L32" s="76" t="s">
        <v>139</v>
      </c>
      <c r="M32" s="284" t="s">
        <v>51</v>
      </c>
      <c r="N32" s="284" t="s">
        <v>52</v>
      </c>
      <c r="O32" s="266"/>
      <c r="P32" s="267"/>
      <c r="Q32" s="263">
        <v>0.1</v>
      </c>
      <c r="R32" s="267"/>
      <c r="S32" s="267"/>
      <c r="T32" s="267"/>
      <c r="U32" s="268"/>
      <c r="V32" s="76" t="s">
        <v>43</v>
      </c>
      <c r="W32" s="85">
        <v>0</v>
      </c>
    </row>
    <row r="33" spans="1:26" s="46" customFormat="1" ht="64.5" customHeight="1" x14ac:dyDescent="0.35">
      <c r="A33" s="87"/>
      <c r="B33" s="87"/>
      <c r="C33" s="62">
        <v>1</v>
      </c>
      <c r="D33" s="62">
        <v>5</v>
      </c>
      <c r="E33" s="62"/>
      <c r="F33" s="61"/>
      <c r="G33" s="63" t="s">
        <v>612</v>
      </c>
      <c r="H33" s="64"/>
      <c r="I33" s="64"/>
      <c r="J33" s="65"/>
      <c r="K33" s="66" t="s">
        <v>613</v>
      </c>
      <c r="L33" s="66"/>
      <c r="M33" s="66"/>
      <c r="N33" s="66"/>
      <c r="O33" s="66" t="s">
        <v>42</v>
      </c>
      <c r="P33" s="67">
        <v>1</v>
      </c>
      <c r="Q33" s="68">
        <v>0.15</v>
      </c>
      <c r="R33" s="69"/>
      <c r="S33" s="69"/>
      <c r="T33" s="69"/>
      <c r="U33" s="69"/>
      <c r="V33" s="66" t="s">
        <v>43</v>
      </c>
      <c r="W33" s="70">
        <f>SUM(W34:W37)</f>
        <v>0</v>
      </c>
      <c r="Z33" s="71"/>
    </row>
    <row r="34" spans="1:26" s="84" customFormat="1" ht="71.25" customHeight="1" x14ac:dyDescent="0.35">
      <c r="A34" s="72" t="str">
        <f>+ CONCATENATE("ID", "-", B34, "-",C34, ".", D34, ".", E34)</f>
        <v>ID-DCA-1.5.1</v>
      </c>
      <c r="B34" s="72" t="s">
        <v>233</v>
      </c>
      <c r="C34" s="73">
        <v>1</v>
      </c>
      <c r="D34" s="73">
        <v>5</v>
      </c>
      <c r="E34" s="73">
        <v>1</v>
      </c>
      <c r="F34" s="74"/>
      <c r="G34" s="75"/>
      <c r="H34" s="92" t="s">
        <v>614</v>
      </c>
      <c r="I34" s="92" t="s">
        <v>615</v>
      </c>
      <c r="J34" s="284" t="s">
        <v>233</v>
      </c>
      <c r="K34" s="284" t="s">
        <v>616</v>
      </c>
      <c r="L34" s="73" t="s">
        <v>233</v>
      </c>
      <c r="M34" s="284" t="s">
        <v>51</v>
      </c>
      <c r="N34" s="284" t="s">
        <v>52</v>
      </c>
      <c r="O34" s="79"/>
      <c r="P34" s="80"/>
      <c r="Q34" s="280">
        <v>0.3</v>
      </c>
      <c r="R34" s="80"/>
      <c r="S34" s="80"/>
      <c r="T34" s="80"/>
      <c r="U34" s="82"/>
      <c r="V34" s="76" t="s">
        <v>43</v>
      </c>
      <c r="W34" s="83">
        <v>0</v>
      </c>
    </row>
    <row r="35" spans="1:26" s="84" customFormat="1" ht="101.25" customHeight="1" x14ac:dyDescent="0.35">
      <c r="A35" s="72" t="str">
        <f>+ CONCATENATE("ID", "-", B35, "-",C35, ".", D35, ".", E35)</f>
        <v>ID-DCA-1.5.2</v>
      </c>
      <c r="B35" s="72" t="s">
        <v>233</v>
      </c>
      <c r="C35" s="73">
        <v>1</v>
      </c>
      <c r="D35" s="73">
        <v>5</v>
      </c>
      <c r="E35" s="73">
        <v>2</v>
      </c>
      <c r="F35" s="74"/>
      <c r="G35" s="75"/>
      <c r="H35" s="92" t="s">
        <v>617</v>
      </c>
      <c r="I35" s="92" t="s">
        <v>618</v>
      </c>
      <c r="J35" s="284" t="s">
        <v>233</v>
      </c>
      <c r="K35" s="284" t="s">
        <v>616</v>
      </c>
      <c r="L35" s="76" t="s">
        <v>233</v>
      </c>
      <c r="M35" s="284" t="s">
        <v>51</v>
      </c>
      <c r="N35" s="284" t="s">
        <v>52</v>
      </c>
      <c r="O35" s="79"/>
      <c r="P35" s="80"/>
      <c r="Q35" s="280">
        <v>0.2</v>
      </c>
      <c r="R35" s="80"/>
      <c r="S35" s="80"/>
      <c r="T35" s="80"/>
      <c r="U35" s="82"/>
      <c r="V35" s="76" t="s">
        <v>43</v>
      </c>
      <c r="W35" s="83">
        <v>0</v>
      </c>
    </row>
    <row r="36" spans="1:26" s="84" customFormat="1" ht="73.5" customHeight="1" x14ac:dyDescent="0.35">
      <c r="A36" s="72" t="str">
        <f>+ CONCATENATE("ID", "-", B36, "-",C36, ".", D36, ".", E36)</f>
        <v>ID-DCA-1.5.3</v>
      </c>
      <c r="B36" s="72" t="s">
        <v>233</v>
      </c>
      <c r="C36" s="73">
        <v>1</v>
      </c>
      <c r="D36" s="73">
        <v>5</v>
      </c>
      <c r="E36" s="73">
        <v>3</v>
      </c>
      <c r="F36" s="74"/>
      <c r="G36" s="75"/>
      <c r="H36" s="92" t="s">
        <v>619</v>
      </c>
      <c r="I36" s="92" t="s">
        <v>620</v>
      </c>
      <c r="J36" s="284" t="s">
        <v>233</v>
      </c>
      <c r="K36" s="284" t="s">
        <v>613</v>
      </c>
      <c r="L36" s="76" t="s">
        <v>39</v>
      </c>
      <c r="M36" s="284" t="s">
        <v>51</v>
      </c>
      <c r="N36" s="284" t="s">
        <v>52</v>
      </c>
      <c r="O36" s="79"/>
      <c r="P36" s="80"/>
      <c r="Q36" s="280">
        <v>0.1</v>
      </c>
      <c r="R36" s="80"/>
      <c r="S36" s="80"/>
      <c r="T36" s="80"/>
      <c r="U36" s="82"/>
      <c r="V36" s="76" t="s">
        <v>43</v>
      </c>
      <c r="W36" s="85">
        <v>0</v>
      </c>
    </row>
    <row r="37" spans="1:26" s="84" customFormat="1" ht="102.75" customHeight="1" x14ac:dyDescent="0.35">
      <c r="A37" s="72" t="str">
        <f>+ CONCATENATE("ID", "-", B37, "-",C37, ".", D37, ".", E37)</f>
        <v>ID-DCA-1.5.4</v>
      </c>
      <c r="B37" s="72" t="s">
        <v>233</v>
      </c>
      <c r="C37" s="73">
        <v>1</v>
      </c>
      <c r="D37" s="73">
        <v>5</v>
      </c>
      <c r="E37" s="73">
        <v>4</v>
      </c>
      <c r="F37" s="74"/>
      <c r="G37" s="75"/>
      <c r="H37" s="92" t="s">
        <v>621</v>
      </c>
      <c r="I37" s="92" t="s">
        <v>622</v>
      </c>
      <c r="J37" s="284" t="s">
        <v>233</v>
      </c>
      <c r="K37" s="284" t="s">
        <v>613</v>
      </c>
      <c r="L37" s="76" t="s">
        <v>39</v>
      </c>
      <c r="M37" s="284" t="s">
        <v>51</v>
      </c>
      <c r="N37" s="284" t="s">
        <v>52</v>
      </c>
      <c r="O37" s="79"/>
      <c r="P37" s="80"/>
      <c r="Q37" s="280">
        <v>0.4</v>
      </c>
      <c r="R37" s="80"/>
      <c r="S37" s="80"/>
      <c r="T37" s="80"/>
      <c r="U37" s="82"/>
      <c r="V37" s="76" t="s">
        <v>43</v>
      </c>
      <c r="W37" s="85">
        <v>0</v>
      </c>
    </row>
    <row r="38" spans="1:26" s="46" customFormat="1" ht="73.5" customHeight="1" x14ac:dyDescent="0.35">
      <c r="A38" s="86"/>
      <c r="B38" s="49"/>
      <c r="C38" s="49"/>
      <c r="D38" s="49"/>
      <c r="E38" s="49"/>
      <c r="F38" s="50" t="s">
        <v>623</v>
      </c>
      <c r="G38" s="51"/>
      <c r="H38" s="51"/>
      <c r="I38" s="51"/>
      <c r="J38" s="52"/>
      <c r="K38" s="54" t="s">
        <v>613</v>
      </c>
      <c r="L38" s="54"/>
      <c r="M38" s="54"/>
      <c r="N38" s="54"/>
      <c r="O38" s="55" t="s">
        <v>42</v>
      </c>
      <c r="P38" s="56">
        <v>1</v>
      </c>
      <c r="Q38" s="57">
        <v>0.05</v>
      </c>
      <c r="R38" s="58"/>
      <c r="S38" s="58"/>
      <c r="T38" s="58"/>
      <c r="U38" s="58"/>
      <c r="V38" s="59" t="s">
        <v>63</v>
      </c>
      <c r="W38" s="60">
        <f>W39</f>
        <v>6400000</v>
      </c>
    </row>
    <row r="39" spans="1:26" s="46" customFormat="1" ht="64.5" customHeight="1" x14ac:dyDescent="0.35">
      <c r="A39" s="87"/>
      <c r="B39" s="87"/>
      <c r="C39" s="62">
        <v>2</v>
      </c>
      <c r="D39" s="62">
        <v>1</v>
      </c>
      <c r="E39" s="62"/>
      <c r="F39" s="61"/>
      <c r="G39" s="63" t="s">
        <v>624</v>
      </c>
      <c r="H39" s="64"/>
      <c r="I39" s="64"/>
      <c r="J39" s="65"/>
      <c r="K39" s="66" t="s">
        <v>613</v>
      </c>
      <c r="L39" s="66"/>
      <c r="M39" s="66"/>
      <c r="N39" s="66"/>
      <c r="O39" s="66" t="s">
        <v>42</v>
      </c>
      <c r="P39" s="67">
        <v>1</v>
      </c>
      <c r="Q39" s="68">
        <v>1</v>
      </c>
      <c r="R39" s="69"/>
      <c r="S39" s="69"/>
      <c r="T39" s="69"/>
      <c r="U39" s="69"/>
      <c r="V39" s="66" t="s">
        <v>63</v>
      </c>
      <c r="W39" s="70">
        <f>SUM(W40:W41)</f>
        <v>6400000</v>
      </c>
      <c r="Z39" s="71"/>
    </row>
    <row r="40" spans="1:26" s="84" customFormat="1" ht="93" customHeight="1" x14ac:dyDescent="0.35">
      <c r="A40" s="72" t="str">
        <f t="shared" ref="A40:A41" si="1">+ CONCATENATE("ID", "-", B40, "-",C40, ".", D40, ".", E40)</f>
        <v>ID-DCA-2.1.1</v>
      </c>
      <c r="B40" s="72" t="s">
        <v>233</v>
      </c>
      <c r="C40" s="73">
        <v>2</v>
      </c>
      <c r="D40" s="73">
        <v>1</v>
      </c>
      <c r="E40" s="73">
        <v>1</v>
      </c>
      <c r="F40" s="74"/>
      <c r="G40" s="75"/>
      <c r="H40" s="354" t="s">
        <v>625</v>
      </c>
      <c r="I40" s="380" t="s">
        <v>626</v>
      </c>
      <c r="J40" s="73" t="s">
        <v>233</v>
      </c>
      <c r="K40" s="76" t="s">
        <v>627</v>
      </c>
      <c r="L40" s="76" t="s">
        <v>628</v>
      </c>
      <c r="M40" s="284" t="s">
        <v>51</v>
      </c>
      <c r="N40" s="284" t="s">
        <v>52</v>
      </c>
      <c r="O40" s="79"/>
      <c r="P40" s="80"/>
      <c r="Q40" s="81">
        <v>0.6</v>
      </c>
      <c r="R40" s="80"/>
      <c r="S40" s="80"/>
      <c r="T40" s="80"/>
      <c r="U40" s="82"/>
      <c r="V40" s="76" t="s">
        <v>63</v>
      </c>
      <c r="W40" s="91">
        <v>5400000</v>
      </c>
    </row>
    <row r="41" spans="1:26" s="84" customFormat="1" ht="84" customHeight="1" x14ac:dyDescent="0.35">
      <c r="A41" s="72" t="str">
        <f t="shared" si="1"/>
        <v>ID-DCA-2.1.2</v>
      </c>
      <c r="B41" s="72" t="s">
        <v>233</v>
      </c>
      <c r="C41" s="73">
        <v>2</v>
      </c>
      <c r="D41" s="73">
        <v>1</v>
      </c>
      <c r="E41" s="73">
        <v>2</v>
      </c>
      <c r="F41" s="74"/>
      <c r="G41" s="75"/>
      <c r="H41" s="89" t="s">
        <v>629</v>
      </c>
      <c r="I41" s="380" t="s">
        <v>630</v>
      </c>
      <c r="J41" s="381" t="s">
        <v>233</v>
      </c>
      <c r="K41" s="76" t="s">
        <v>627</v>
      </c>
      <c r="L41" s="76" t="s">
        <v>628</v>
      </c>
      <c r="M41" s="284" t="s">
        <v>51</v>
      </c>
      <c r="N41" s="284" t="s">
        <v>52</v>
      </c>
      <c r="O41" s="79"/>
      <c r="P41" s="80"/>
      <c r="Q41" s="81">
        <v>0.4</v>
      </c>
      <c r="R41" s="80"/>
      <c r="S41" s="80"/>
      <c r="T41" s="80"/>
      <c r="U41" s="82"/>
      <c r="V41" s="76" t="s">
        <v>63</v>
      </c>
      <c r="W41" s="91">
        <v>1000000</v>
      </c>
    </row>
    <row r="42" spans="1:26" s="46" customFormat="1" ht="73.5" customHeight="1" x14ac:dyDescent="0.35">
      <c r="A42" s="86"/>
      <c r="B42" s="49"/>
      <c r="C42" s="49"/>
      <c r="D42" s="49"/>
      <c r="E42" s="49"/>
      <c r="F42" s="50" t="s">
        <v>631</v>
      </c>
      <c r="G42" s="51"/>
      <c r="H42" s="51"/>
      <c r="I42" s="51"/>
      <c r="J42" s="52"/>
      <c r="K42" s="54" t="s">
        <v>554</v>
      </c>
      <c r="L42" s="54"/>
      <c r="M42" s="54"/>
      <c r="N42" s="54"/>
      <c r="O42" s="55" t="s">
        <v>42</v>
      </c>
      <c r="P42" s="56">
        <v>1</v>
      </c>
      <c r="Q42" s="58">
        <v>0.05</v>
      </c>
      <c r="R42" s="58"/>
      <c r="S42" s="58"/>
      <c r="T42" s="58"/>
      <c r="U42" s="58"/>
      <c r="V42" s="59" t="s">
        <v>63</v>
      </c>
      <c r="W42" s="60">
        <f>W43+W46</f>
        <v>0</v>
      </c>
    </row>
    <row r="43" spans="1:26" s="46" customFormat="1" ht="64.5" customHeight="1" x14ac:dyDescent="0.35">
      <c r="A43" s="87"/>
      <c r="B43" s="87"/>
      <c r="C43" s="62">
        <v>3</v>
      </c>
      <c r="D43" s="62">
        <v>1</v>
      </c>
      <c r="E43" s="62"/>
      <c r="F43" s="61"/>
      <c r="G43" s="63" t="s">
        <v>632</v>
      </c>
      <c r="H43" s="64"/>
      <c r="I43" s="64"/>
      <c r="J43" s="65"/>
      <c r="K43" s="66" t="s">
        <v>554</v>
      </c>
      <c r="L43" s="66"/>
      <c r="M43" s="66"/>
      <c r="N43" s="66"/>
      <c r="O43" s="66" t="s">
        <v>42</v>
      </c>
      <c r="P43" s="67">
        <v>1</v>
      </c>
      <c r="Q43" s="88">
        <v>0.5</v>
      </c>
      <c r="R43" s="69"/>
      <c r="S43" s="69"/>
      <c r="T43" s="69"/>
      <c r="U43" s="69"/>
      <c r="V43" s="66" t="s">
        <v>63</v>
      </c>
      <c r="W43" s="70">
        <f>SUM(W44:W45)</f>
        <v>0</v>
      </c>
      <c r="Z43" s="71"/>
    </row>
    <row r="44" spans="1:26" s="84" customFormat="1" ht="151.5" customHeight="1" x14ac:dyDescent="0.35">
      <c r="A44" s="72" t="str">
        <f>+ CONCATENATE("ID", "-", B44, "-",C44, ".", D44, ".", E44)</f>
        <v>ID-DCA-3.1.1</v>
      </c>
      <c r="B44" s="72" t="s">
        <v>233</v>
      </c>
      <c r="C44" s="73">
        <v>3</v>
      </c>
      <c r="D44" s="73">
        <v>1</v>
      </c>
      <c r="E44" s="73">
        <v>1</v>
      </c>
      <c r="F44" s="74"/>
      <c r="G44" s="75"/>
      <c r="H44" s="89" t="s">
        <v>633</v>
      </c>
      <c r="I44" s="77" t="s">
        <v>66</v>
      </c>
      <c r="J44" s="73" t="s">
        <v>233</v>
      </c>
      <c r="K44" s="76" t="s">
        <v>634</v>
      </c>
      <c r="L44" s="77" t="s">
        <v>67</v>
      </c>
      <c r="M44" s="284" t="s">
        <v>51</v>
      </c>
      <c r="N44" s="284" t="s">
        <v>52</v>
      </c>
      <c r="O44" s="79"/>
      <c r="P44" s="80"/>
      <c r="Q44" s="81">
        <v>0.7</v>
      </c>
      <c r="R44" s="80"/>
      <c r="S44" s="80"/>
      <c r="T44" s="80"/>
      <c r="U44" s="82"/>
      <c r="V44" s="76" t="s">
        <v>63</v>
      </c>
      <c r="W44" s="91" t="s">
        <v>69</v>
      </c>
    </row>
    <row r="45" spans="1:26" s="84" customFormat="1" ht="147" customHeight="1" x14ac:dyDescent="0.35">
      <c r="A45" s="72" t="str">
        <f>+ CONCATENATE("ID", "-", B45, "-",C45, ".", D45, ".", E45)</f>
        <v>ID-DCA-3.1.2</v>
      </c>
      <c r="B45" s="72" t="s">
        <v>233</v>
      </c>
      <c r="C45" s="73">
        <v>3</v>
      </c>
      <c r="D45" s="73">
        <v>1</v>
      </c>
      <c r="E45" s="73">
        <v>2</v>
      </c>
      <c r="F45" s="74"/>
      <c r="G45" s="75"/>
      <c r="H45" s="89" t="s">
        <v>635</v>
      </c>
      <c r="I45" s="77" t="s">
        <v>212</v>
      </c>
      <c r="J45" s="73" t="s">
        <v>233</v>
      </c>
      <c r="K45" s="76" t="s">
        <v>634</v>
      </c>
      <c r="L45" s="77" t="s">
        <v>67</v>
      </c>
      <c r="M45" s="284" t="s">
        <v>51</v>
      </c>
      <c r="N45" s="284" t="s">
        <v>52</v>
      </c>
      <c r="O45" s="79"/>
      <c r="P45" s="80"/>
      <c r="Q45" s="81">
        <v>0.3</v>
      </c>
      <c r="R45" s="80"/>
      <c r="S45" s="80"/>
      <c r="T45" s="80"/>
      <c r="U45" s="82"/>
      <c r="V45" s="76" t="s">
        <v>63</v>
      </c>
      <c r="W45" s="91" t="s">
        <v>69</v>
      </c>
    </row>
    <row r="46" spans="1:26" s="46" customFormat="1" ht="64.5" customHeight="1" x14ac:dyDescent="0.35">
      <c r="A46" s="87"/>
      <c r="B46" s="87"/>
      <c r="C46" s="62">
        <v>3</v>
      </c>
      <c r="D46" s="62">
        <v>2</v>
      </c>
      <c r="E46" s="62"/>
      <c r="F46" s="61"/>
      <c r="G46" s="63" t="s">
        <v>636</v>
      </c>
      <c r="H46" s="64"/>
      <c r="I46" s="64"/>
      <c r="J46" s="65"/>
      <c r="K46" s="66" t="s">
        <v>554</v>
      </c>
      <c r="L46" s="66"/>
      <c r="M46" s="66"/>
      <c r="N46" s="66"/>
      <c r="O46" s="66" t="s">
        <v>42</v>
      </c>
      <c r="P46" s="67">
        <v>1</v>
      </c>
      <c r="Q46" s="88">
        <v>0.5</v>
      </c>
      <c r="R46" s="69"/>
      <c r="S46" s="69"/>
      <c r="T46" s="69"/>
      <c r="U46" s="69"/>
      <c r="V46" s="66" t="s">
        <v>63</v>
      </c>
      <c r="W46" s="70">
        <f>SUM(W47:W48)</f>
        <v>0</v>
      </c>
      <c r="Z46" s="71"/>
    </row>
    <row r="47" spans="1:26" s="84" customFormat="1" ht="144.75" customHeight="1" x14ac:dyDescent="0.35">
      <c r="A47" s="72" t="str">
        <f>+ CONCATENATE("ID", "-", B47, "-",C47, ".", D47, ".", E47)</f>
        <v>ID-DCA-3.2.1</v>
      </c>
      <c r="B47" s="72" t="s">
        <v>233</v>
      </c>
      <c r="C47" s="73">
        <v>3</v>
      </c>
      <c r="D47" s="73">
        <v>2</v>
      </c>
      <c r="E47" s="73">
        <v>1</v>
      </c>
      <c r="F47" s="74"/>
      <c r="G47" s="75"/>
      <c r="H47" s="89" t="s">
        <v>637</v>
      </c>
      <c r="I47" s="77" t="s">
        <v>638</v>
      </c>
      <c r="J47" s="73" t="s">
        <v>233</v>
      </c>
      <c r="K47" s="76" t="s">
        <v>634</v>
      </c>
      <c r="L47" s="77" t="s">
        <v>67</v>
      </c>
      <c r="M47" s="284" t="s">
        <v>51</v>
      </c>
      <c r="N47" s="284" t="s">
        <v>52</v>
      </c>
      <c r="O47" s="79"/>
      <c r="P47" s="80"/>
      <c r="Q47" s="263">
        <v>0.3</v>
      </c>
      <c r="R47" s="80"/>
      <c r="S47" s="80"/>
      <c r="T47" s="80"/>
      <c r="U47" s="82"/>
      <c r="V47" s="76" t="s">
        <v>63</v>
      </c>
      <c r="W47" s="91" t="s">
        <v>69</v>
      </c>
    </row>
    <row r="48" spans="1:26" s="84" customFormat="1" ht="146.25" customHeight="1" x14ac:dyDescent="0.35">
      <c r="A48" s="72" t="str">
        <f>+ CONCATENATE("ID", "-", B48, "-",C48, ".", D48, ".", E48)</f>
        <v>ID-DCA-3.2.2</v>
      </c>
      <c r="B48" s="72" t="s">
        <v>233</v>
      </c>
      <c r="C48" s="73">
        <v>3</v>
      </c>
      <c r="D48" s="73">
        <v>2</v>
      </c>
      <c r="E48" s="73">
        <v>2</v>
      </c>
      <c r="F48" s="74"/>
      <c r="G48" s="75"/>
      <c r="H48" s="89" t="s">
        <v>639</v>
      </c>
      <c r="I48" s="77" t="s">
        <v>74</v>
      </c>
      <c r="J48" s="73" t="s">
        <v>233</v>
      </c>
      <c r="K48" s="76" t="s">
        <v>634</v>
      </c>
      <c r="L48" s="77" t="s">
        <v>67</v>
      </c>
      <c r="M48" s="284" t="s">
        <v>51</v>
      </c>
      <c r="N48" s="284" t="s">
        <v>52</v>
      </c>
      <c r="O48" s="79"/>
      <c r="P48" s="80"/>
      <c r="Q48" s="263">
        <v>0.7</v>
      </c>
      <c r="R48" s="80"/>
      <c r="S48" s="80"/>
      <c r="T48" s="80"/>
      <c r="U48" s="82"/>
      <c r="V48" s="76" t="s">
        <v>63</v>
      </c>
      <c r="W48" s="91" t="s">
        <v>69</v>
      </c>
    </row>
    <row r="49" spans="1:23" s="47" customFormat="1" ht="21" x14ac:dyDescent="0.35">
      <c r="I49" s="93"/>
      <c r="K49" s="94"/>
      <c r="L49" s="95"/>
      <c r="M49" s="95"/>
      <c r="N49" s="95"/>
      <c r="O49" s="93"/>
      <c r="Q49" s="96"/>
      <c r="V49" s="94"/>
    </row>
    <row r="50" spans="1:23" s="47" customFormat="1" ht="21" x14ac:dyDescent="0.35">
      <c r="I50" s="93"/>
      <c r="K50" s="94"/>
      <c r="L50" s="95"/>
      <c r="M50" s="95"/>
      <c r="N50" s="95"/>
      <c r="O50" s="93"/>
      <c r="Q50" s="96"/>
      <c r="V50" s="94" t="s">
        <v>217</v>
      </c>
      <c r="W50" s="281">
        <f>+W42+W38+W9</f>
        <v>7680896</v>
      </c>
    </row>
    <row r="51" spans="1:23" s="47" customFormat="1" ht="21" x14ac:dyDescent="0.35">
      <c r="I51" s="93"/>
      <c r="K51" s="94"/>
      <c r="L51" s="95"/>
      <c r="M51" s="95"/>
      <c r="N51" s="95"/>
      <c r="O51" s="93"/>
      <c r="Q51" s="96"/>
      <c r="V51" s="94"/>
    </row>
    <row r="52" spans="1:23" s="47" customFormat="1" ht="27" thickBot="1" x14ac:dyDescent="0.45">
      <c r="A52" s="270" t="s">
        <v>75</v>
      </c>
      <c r="B52" s="270"/>
      <c r="C52" s="270"/>
      <c r="D52" s="270"/>
      <c r="E52" s="270"/>
      <c r="F52" s="270"/>
      <c r="G52" s="270"/>
      <c r="H52" s="99"/>
      <c r="I52" s="99"/>
      <c r="L52" s="382" t="s">
        <v>76</v>
      </c>
      <c r="M52" s="98"/>
      <c r="N52" s="98"/>
      <c r="O52" s="98"/>
      <c r="P52" s="98"/>
      <c r="Q52" s="98"/>
      <c r="R52" s="98"/>
      <c r="S52" s="98"/>
      <c r="T52" s="98"/>
      <c r="U52" s="98"/>
      <c r="V52" s="98"/>
      <c r="W52" s="98"/>
    </row>
    <row r="53" spans="1:23" s="47" customFormat="1" ht="37.5" customHeight="1" thickBot="1" x14ac:dyDescent="0.4">
      <c r="F53" s="94"/>
      <c r="G53" s="94"/>
      <c r="H53" s="101" t="s">
        <v>640</v>
      </c>
      <c r="I53" s="101"/>
      <c r="J53" s="102"/>
      <c r="K53" s="236"/>
      <c r="P53" s="383" t="s">
        <v>78</v>
      </c>
      <c r="Q53" s="383"/>
      <c r="R53" s="383"/>
      <c r="S53" s="383"/>
      <c r="T53" s="383"/>
      <c r="U53" s="383"/>
      <c r="V53" s="383"/>
      <c r="W53" s="383"/>
    </row>
    <row r="54" spans="1:23" ht="41.25" customHeight="1" x14ac:dyDescent="0.25">
      <c r="H54" s="108" t="s">
        <v>641</v>
      </c>
      <c r="I54" s="108"/>
      <c r="J54" s="240"/>
      <c r="K54" s="238"/>
      <c r="M54" s="384" t="s">
        <v>642</v>
      </c>
      <c r="N54" s="384"/>
      <c r="O54" s="384"/>
      <c r="P54" s="108"/>
      <c r="Q54" s="108"/>
      <c r="R54" s="108"/>
      <c r="S54" s="108"/>
      <c r="T54" s="108"/>
      <c r="U54" s="108"/>
      <c r="V54" s="108"/>
      <c r="W54" s="108"/>
    </row>
    <row r="55" spans="1:23" ht="21" x14ac:dyDescent="0.25">
      <c r="L55" s="12"/>
      <c r="M55" s="112"/>
    </row>
    <row r="56" spans="1:23" ht="21" x14ac:dyDescent="0.25">
      <c r="M56" s="112"/>
      <c r="N56" s="113"/>
    </row>
  </sheetData>
  <sheetProtection selectLockedCells="1"/>
  <autoFilter ref="A8:N48" xr:uid="{00000000-0009-0000-0000-000000000000}"/>
  <dataConsolidate/>
  <mergeCells count="39">
    <mergeCell ref="M52:W52"/>
    <mergeCell ref="H53:I53"/>
    <mergeCell ref="P53:W53"/>
    <mergeCell ref="H54:I54"/>
    <mergeCell ref="M54:W54"/>
    <mergeCell ref="F38:J38"/>
    <mergeCell ref="G39:I39"/>
    <mergeCell ref="F42:J42"/>
    <mergeCell ref="G43:I43"/>
    <mergeCell ref="G46:I46"/>
    <mergeCell ref="A52:G52"/>
    <mergeCell ref="F9:J9"/>
    <mergeCell ref="G10:I10"/>
    <mergeCell ref="G16:I16"/>
    <mergeCell ref="G21:I21"/>
    <mergeCell ref="G26:I26"/>
    <mergeCell ref="G33:I33"/>
    <mergeCell ref="O6:U6"/>
    <mergeCell ref="V6:W6"/>
    <mergeCell ref="A7:E7"/>
    <mergeCell ref="F7:L7"/>
    <mergeCell ref="M7:N7"/>
    <mergeCell ref="O7:O8"/>
    <mergeCell ref="P7:P8"/>
    <mergeCell ref="Q7:Q8"/>
    <mergeCell ref="V7:V8"/>
    <mergeCell ref="W7:W8"/>
    <mergeCell ref="A5:E5"/>
    <mergeCell ref="I5:N5"/>
    <mergeCell ref="A6:B6"/>
    <mergeCell ref="C6:E6"/>
    <mergeCell ref="F6:I6"/>
    <mergeCell ref="J6:N6"/>
    <mergeCell ref="A1:H3"/>
    <mergeCell ref="I1:N3"/>
    <mergeCell ref="P1:Q1"/>
    <mergeCell ref="U1:W3"/>
    <mergeCell ref="P2:Q2"/>
    <mergeCell ref="P3:Q3"/>
  </mergeCells>
  <dataValidations count="1">
    <dataValidation allowBlank="1" showInputMessage="1" showErrorMessage="1" sqref="B39:B41 B43:B48 B10:B37" xr:uid="{941A9032-2890-4E0F-8116-4336F9DEC407}"/>
  </dataValidations>
  <printOptions horizontalCentered="1"/>
  <pageMargins left="0" right="0.5" top="0.5" bottom="0.5" header="0.3" footer="0.3"/>
  <pageSetup paperSize="5" scale="43" orientation="landscape" r:id="rId1"/>
  <rowBreaks count="2" manualBreakCount="2">
    <brk id="25" max="23" man="1"/>
    <brk id="35" max="2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31</vt:i4>
      </vt:variant>
    </vt:vector>
  </HeadingPairs>
  <TitlesOfParts>
    <vt:vector size="47" baseType="lpstr">
      <vt:lpstr>Regional Nordeste</vt:lpstr>
      <vt:lpstr>Regional Este</vt:lpstr>
      <vt:lpstr>Regional Norte</vt:lpstr>
      <vt:lpstr>Regional Sur</vt:lpstr>
      <vt:lpstr>DPD</vt:lpstr>
      <vt:lpstr>OAI</vt:lpstr>
      <vt:lpstr>DAC</vt:lpstr>
      <vt:lpstr>DAF</vt:lpstr>
      <vt:lpstr>DCA</vt:lpstr>
      <vt:lpstr>DCO</vt:lpstr>
      <vt:lpstr>DJU</vt:lpstr>
      <vt:lpstr>DLE</vt:lpstr>
      <vt:lpstr>DPE</vt:lpstr>
      <vt:lpstr>DRH</vt:lpstr>
      <vt:lpstr>DSE</vt:lpstr>
      <vt:lpstr>DTI</vt:lpstr>
      <vt:lpstr>DAC!Print_Area</vt:lpstr>
      <vt:lpstr>DAF!Print_Area</vt:lpstr>
      <vt:lpstr>DCA!Print_Area</vt:lpstr>
      <vt:lpstr>DCO!Print_Area</vt:lpstr>
      <vt:lpstr>DJU!Print_Area</vt:lpstr>
      <vt:lpstr>DLE!Print_Area</vt:lpstr>
      <vt:lpstr>DPD!Print_Area</vt:lpstr>
      <vt:lpstr>DPE!Print_Area</vt:lpstr>
      <vt:lpstr>DRH!Print_Area</vt:lpstr>
      <vt:lpstr>DSE!Print_Area</vt:lpstr>
      <vt:lpstr>DTI!Print_Area</vt:lpstr>
      <vt:lpstr>OAI!Print_Area</vt:lpstr>
      <vt:lpstr>'Regional Este'!Print_Area</vt:lpstr>
      <vt:lpstr>'Regional Nordeste'!Print_Area</vt:lpstr>
      <vt:lpstr>'Regional Norte'!Print_Area</vt:lpstr>
      <vt:lpstr>'Regional Sur'!Print_Area</vt:lpstr>
      <vt:lpstr>DAC!Print_Titles</vt:lpstr>
      <vt:lpstr>DAF!Print_Titles</vt:lpstr>
      <vt:lpstr>DCA!Print_Titles</vt:lpstr>
      <vt:lpstr>DCO!Print_Titles</vt:lpstr>
      <vt:lpstr>DJU!Print_Titles</vt:lpstr>
      <vt:lpstr>DLE!Print_Titles</vt:lpstr>
      <vt:lpstr>DPD!Print_Titles</vt:lpstr>
      <vt:lpstr>DPE!Print_Titles</vt:lpstr>
      <vt:lpstr>DRH!Print_Titles</vt:lpstr>
      <vt:lpstr>DTI!Print_Titles</vt:lpstr>
      <vt:lpstr>OAI!Print_Titles</vt:lpstr>
      <vt:lpstr>'Regional Este'!Print_Titles</vt:lpstr>
      <vt:lpstr>'Regional Nordeste'!Print_Titles</vt:lpstr>
      <vt:lpstr>'Regional Norte'!Print_Titles</vt:lpstr>
      <vt:lpstr>'Regional Sur'!Print_Titles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Orlando  Asencio Santos</dc:creator>
  <cp:lastModifiedBy>Orlando  Asencio Santos</cp:lastModifiedBy>
  <dcterms:created xsi:type="dcterms:W3CDTF">2025-12-17T15:15:23Z</dcterms:created>
  <dcterms:modified xsi:type="dcterms:W3CDTF">2025-12-17T15:56:03Z</dcterms:modified>
</cp:coreProperties>
</file>