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utecdo-my.sharepoint.com/personal/emiliareyes_titulacion_gob_do/Documents/UTECT Trabajo/26. POA UTECT/POA 2024/"/>
    </mc:Choice>
  </mc:AlternateContent>
  <xr:revisionPtr revIDLastSave="79" documentId="8_{9F133CA6-93A1-4871-A8C8-DF30F622C459}" xr6:coauthVersionLast="47" xr6:coauthVersionMax="47" xr10:uidLastSave="{2B5CE5A8-96A8-485F-B522-3576D8563CC7}"/>
  <bookViews>
    <workbookView xWindow="-120" yWindow="-120" windowWidth="29040" windowHeight="15720" xr2:uid="{00000000-000D-0000-FFFF-FFFF00000000}"/>
  </bookViews>
  <sheets>
    <sheet name="DDE-SUR 2024" sheetId="15" r:id="rId1"/>
    <sheet name="DDE-ESTE 2024" sheetId="14" r:id="rId2"/>
    <sheet name="DDE-Norte 2024" sheetId="13" r:id="rId3"/>
    <sheet name="DSE 2024" sheetId="12" r:id="rId4"/>
    <sheet name="DCO 2024" sheetId="10" r:id="rId5"/>
    <sheet name="DJU  2024" sheetId="9" r:id="rId6"/>
    <sheet name="DPD 2024" sheetId="8" r:id="rId7"/>
    <sheet name="DRRHH-2024 " sheetId="6" r:id="rId8"/>
    <sheet name="OAI-2024" sheetId="2" r:id="rId9"/>
    <sheet name="DTI 2024" sheetId="17" r:id="rId10"/>
    <sheet name="DAC-2024" sheetId="5" r:id="rId11"/>
    <sheet name="DCA-2024" sheetId="4" r:id="rId12"/>
    <sheet name="DLE- 2024 " sheetId="3" r:id="rId13"/>
    <sheet name="POA DPE VR. 01 2023" sheetId="16" r:id="rId14"/>
    <sheet name="DAF 2024" sheetId="18" r:id="rId15"/>
  </sheets>
  <externalReferences>
    <externalReference r:id="rId16"/>
    <externalReference r:id="rId17"/>
    <externalReference r:id="rId18"/>
    <externalReference r:id="rId19"/>
    <externalReference r:id="rId20"/>
  </externalReferences>
  <definedNames>
    <definedName name="_xlnm._FilterDatabase" localSheetId="14" hidden="1">'DAF 2024'!$A$4:$P$4</definedName>
    <definedName name="_xlnm._FilterDatabase" localSheetId="11" hidden="1">'DCA-2024'!$A$4:$P$4</definedName>
    <definedName name="_xlnm._FilterDatabase" localSheetId="4" hidden="1">'DCO 2024'!$A$4:$P$4</definedName>
    <definedName name="_xlnm._FilterDatabase" localSheetId="1" hidden="1">'DDE-ESTE 2024'!$A$4:$P$4</definedName>
    <definedName name="_xlnm._FilterDatabase" localSheetId="2" hidden="1">'DDE-Norte 2024'!$A$4:$P$4</definedName>
    <definedName name="_xlnm._FilterDatabase" localSheetId="0" hidden="1">'DDE-SUR 2024'!$A$4:$P$4</definedName>
    <definedName name="_xlnm._FilterDatabase" localSheetId="5" hidden="1">'DJU  2024'!$A$1:$AH$22</definedName>
    <definedName name="_xlnm._FilterDatabase" localSheetId="6" hidden="1">'DPD 2024'!$A$4:$T$4</definedName>
    <definedName name="_xlnm._FilterDatabase" localSheetId="7" hidden="1">'DRRHH-2024 '!$A$4:$P$4</definedName>
    <definedName name="_xlnm._FilterDatabase" localSheetId="3" hidden="1">'DSE 2024'!$A$4:$P$4</definedName>
    <definedName name="_xlnm._FilterDatabase" localSheetId="9" hidden="1">'DTI 2024'!$A$4:$P$4</definedName>
    <definedName name="_xlnm._FilterDatabase" localSheetId="8" hidden="1">'OAI-2024'!$A$4:$P$4</definedName>
    <definedName name="_xlnm._FilterDatabase" localSheetId="13" hidden="1">'POA DPE VR. 01 2023'!$A$4:$P$4</definedName>
    <definedName name="CustColumn" localSheetId="10">[1]PRODUCTOS!$B$1:$B$65</definedName>
    <definedName name="CustColumn" localSheetId="11">[1]PRODUCTOS!$B$1:$B$65</definedName>
    <definedName name="CustColumn" localSheetId="5">[2]PRODUCTOS!$B$1:$B$65</definedName>
    <definedName name="CustColumn" localSheetId="12">[1]PRODUCTOS!$B$1:$B$65</definedName>
    <definedName name="CustColumn" localSheetId="7">[1]PRODUCTOS!$B$1:$B$65</definedName>
    <definedName name="CustColumn">[2]PRODUCTOS!$B$1:$B$65</definedName>
    <definedName name="ListaProductos" localSheetId="10">#REF!</definedName>
    <definedName name="ListaProductos" localSheetId="14">#REF!</definedName>
    <definedName name="ListaProductos" localSheetId="11">#REF!</definedName>
    <definedName name="ListaProductos" localSheetId="4">#REF!</definedName>
    <definedName name="ListaProductos" localSheetId="1">#REF!</definedName>
    <definedName name="ListaProductos" localSheetId="2">#REF!</definedName>
    <definedName name="ListaProductos" localSheetId="0">#REF!</definedName>
    <definedName name="ListaProductos" localSheetId="5">#REF!</definedName>
    <definedName name="ListaProductos" localSheetId="12">#REF!</definedName>
    <definedName name="ListaProductos" localSheetId="6">#REF!</definedName>
    <definedName name="ListaProductos" localSheetId="7">#REF!</definedName>
    <definedName name="ListaProductos" localSheetId="3">#REF!</definedName>
    <definedName name="ListaProductos" localSheetId="9">#REF!</definedName>
    <definedName name="ListaProductos" localSheetId="8">#REF!</definedName>
    <definedName name="ListaProductos" localSheetId="13">#REF!</definedName>
    <definedName name="ListaProductos">#REF!</definedName>
    <definedName name="ListaSubProductos" localSheetId="10">#REF!</definedName>
    <definedName name="ListaSubProductos" localSheetId="14">#REF!</definedName>
    <definedName name="ListaSubProductos" localSheetId="11">#REF!</definedName>
    <definedName name="ListaSubProductos" localSheetId="4">#REF!</definedName>
    <definedName name="ListaSubProductos" localSheetId="1">#REF!</definedName>
    <definedName name="ListaSubProductos" localSheetId="2">#REF!</definedName>
    <definedName name="ListaSubProductos" localSheetId="0">#REF!</definedName>
    <definedName name="ListaSubProductos" localSheetId="5">#REF!</definedName>
    <definedName name="ListaSubProductos" localSheetId="12">#REF!</definedName>
    <definedName name="ListaSubProductos" localSheetId="6">#REF!</definedName>
    <definedName name="ListaSubProductos" localSheetId="7">#REF!</definedName>
    <definedName name="ListaSubProductos" localSheetId="3">#REF!</definedName>
    <definedName name="ListaSubProductos" localSheetId="9">#REF!</definedName>
    <definedName name="ListaSubProductos" localSheetId="8">#REF!</definedName>
    <definedName name="ListaSubProductos" localSheetId="13">#REF!</definedName>
    <definedName name="ListaSubProductos">#REF!</definedName>
    <definedName name="NivelCosto" localSheetId="10">'[1]Maestro de Insumos'!$J$1:$L$1</definedName>
    <definedName name="NivelCosto" localSheetId="11">'[1]Maestro de Insumos'!$J$1:$L$1</definedName>
    <definedName name="NivelCosto" localSheetId="5">'[2]Maestro de Insumos'!$J$1:$L$1</definedName>
    <definedName name="NivelCosto" localSheetId="12">'[1]Maestro de Insumos'!$J$1:$L$1</definedName>
    <definedName name="NivelCosto" localSheetId="7">'[1]Maestro de Insumos'!$J$1:$L$1</definedName>
    <definedName name="NivelCosto">'[2]Maestro de Insumos'!$J$1:$L$1</definedName>
    <definedName name="_xlnm.Print_Area" localSheetId="10">'DAC-2024'!$A$1:$AH$31</definedName>
    <definedName name="_xlnm.Print_Area" localSheetId="14">'DAF 2024'!$F$1:$AH$116</definedName>
    <definedName name="_xlnm.Print_Area" localSheetId="11">'DCA-2024'!$F$1:$AH$53</definedName>
    <definedName name="_xlnm.Print_Area" localSheetId="4">'DCO 2024'!$A$1:$AH$42</definedName>
    <definedName name="_xlnm.Print_Area" localSheetId="1">'DDE-ESTE 2024'!$A$1:$AH$28</definedName>
    <definedName name="_xlnm.Print_Area" localSheetId="2">'DDE-Norte 2024'!$A$1:$AH$21</definedName>
    <definedName name="_xlnm.Print_Area" localSheetId="0">'DDE-SUR 2024'!$A$1:$AH$28</definedName>
    <definedName name="_xlnm.Print_Area" localSheetId="5">'DJU  2024'!$A$1:$AH$29</definedName>
    <definedName name="_xlnm.Print_Area" localSheetId="12">'DLE- 2024 '!$A$1:$AH$48</definedName>
    <definedName name="_xlnm.Print_Area" localSheetId="6">'DPD 2024'!$A$1:$AL$43</definedName>
    <definedName name="_xlnm.Print_Area" localSheetId="7">'DRRHH-2024 '!$C$1:$AH$75</definedName>
    <definedName name="_xlnm.Print_Area" localSheetId="3">'DSE 2024'!$A$1:$AH$25</definedName>
    <definedName name="_xlnm.Print_Area" localSheetId="9">'DTI 2024'!$B$1:$AH$57</definedName>
    <definedName name="_xlnm.Print_Area" localSheetId="8">'OAI-2024'!$B$1:$AH$26</definedName>
    <definedName name="_xlnm.Print_Area" localSheetId="13">'POA DPE VR. 01 2023'!$B$1:$AH$30</definedName>
    <definedName name="_xlnm.Print_Titles" localSheetId="10">'DAC-2024'!$1:$4</definedName>
    <definedName name="_xlnm.Print_Titles" localSheetId="14">'DAF 2024'!$1:$4</definedName>
    <definedName name="_xlnm.Print_Titles" localSheetId="11">'DCA-2024'!$1:$4</definedName>
    <definedName name="_xlnm.Print_Titles" localSheetId="4">'DCO 2024'!$1:$4</definedName>
    <definedName name="_xlnm.Print_Titles" localSheetId="12">'DLE- 2024 '!$1:$4</definedName>
    <definedName name="_xlnm.Print_Titles" localSheetId="6">'DPD 2024'!$1:$4</definedName>
    <definedName name="_xlnm.Print_Titles" localSheetId="7">'DRRHH-2024 '!$1:$4</definedName>
    <definedName name="_xlnm.Print_Titles" localSheetId="9">'DTI 2024'!$1:$4</definedName>
    <definedName name="RegionColumn" localSheetId="10">[1]PRODUCTOS!$A$1:$A$65</definedName>
    <definedName name="RegionColumn" localSheetId="11">[1]PRODUCTOS!$A$1:$A$65</definedName>
    <definedName name="RegionColumn" localSheetId="5">[2]PRODUCTOS!$A$1:$A$65</definedName>
    <definedName name="RegionColumn" localSheetId="12">[1]PRODUCTOS!$A$1:$A$65</definedName>
    <definedName name="RegionColumn" localSheetId="7">[1]PRODUCTOS!$A$1:$A$65</definedName>
    <definedName name="RegionColumn">[2]PRODUCTOS!$A$1:$A$65</definedName>
    <definedName name="RegionColumn1" localSheetId="10">[1]SUBPRODUCTOS!$A$1:$A$194</definedName>
    <definedName name="RegionColumn1" localSheetId="11">[1]SUBPRODUCTOS!$A$1:$A$194</definedName>
    <definedName name="RegionColumn1" localSheetId="5">[2]SUBPRODUCTOS!$A$1:$A$194</definedName>
    <definedName name="RegionColumn1" localSheetId="12">[1]SUBPRODUCTOS!$A$1:$A$194</definedName>
    <definedName name="RegionColumn1" localSheetId="7">[1]SUBPRODUCTOS!$A$1:$A$194</definedName>
    <definedName name="RegionColumn1">[2]SUBPRODUCTOS!$A$1:$A$194</definedName>
    <definedName name="RegionList" localSheetId="10">[1]PRODUCTOS!$D$2:$D$22</definedName>
    <definedName name="RegionList" localSheetId="11">[1]PRODUCTOS!$D$2:$D$22</definedName>
    <definedName name="RegionList" localSheetId="5">[2]PRODUCTOS!$D$2:$D$22</definedName>
    <definedName name="RegionList" localSheetId="12">[1]PRODUCTOS!$D$2:$D$22</definedName>
    <definedName name="RegionList" localSheetId="7">[1]PRODUCTOS!$D$2:$D$22</definedName>
    <definedName name="RegionList">[2]PRODUCTOS!$D$2:$D$22</definedName>
    <definedName name="RegionStart" localSheetId="10">[1]PRODUCTOS!$A$1</definedName>
    <definedName name="RegionStart" localSheetId="11">[1]PRODUCTOS!$A$1</definedName>
    <definedName name="RegionStart" localSheetId="5">[2]PRODUCTOS!$A$1</definedName>
    <definedName name="RegionStart" localSheetId="12">[1]PRODUCTOS!$A$1</definedName>
    <definedName name="RegionStart" localSheetId="7">[1]PRODUCTOS!$A$1</definedName>
    <definedName name="RegionStart">[2]PRODUCTOS!$A$1</definedName>
    <definedName name="RegionStart1" localSheetId="10">[1]SUBPRODUCTOS!$A$1</definedName>
    <definedName name="RegionStart1" localSheetId="11">[1]SUBPRODUCTOS!$A$1</definedName>
    <definedName name="RegionStart1" localSheetId="5">[2]SUBPRODUCTOS!$A$1</definedName>
    <definedName name="RegionStart1" localSheetId="12">[1]SUBPRODUCTOS!$A$1</definedName>
    <definedName name="RegionStart1" localSheetId="7">[1]SUBPRODUCTOS!$A$1</definedName>
    <definedName name="RegionStart1">[2]SUBPRODUCTOS!$A$1</definedName>
    <definedName name="SubSetIdProducto" localSheetId="10">#REF!</definedName>
    <definedName name="SubSetIdProducto" localSheetId="14">#REF!</definedName>
    <definedName name="SubSetIdProducto" localSheetId="11">#REF!</definedName>
    <definedName name="SubSetIdProducto" localSheetId="4">#REF!</definedName>
    <definedName name="SubSetIdProducto" localSheetId="1">#REF!</definedName>
    <definedName name="SubSetIdProducto" localSheetId="2">#REF!</definedName>
    <definedName name="SubSetIdProducto" localSheetId="0">#REF!</definedName>
    <definedName name="SubSetIdProducto" localSheetId="5">#REF!</definedName>
    <definedName name="SubSetIdProducto" localSheetId="12">#REF!</definedName>
    <definedName name="SubSetIdProducto" localSheetId="6">#REF!</definedName>
    <definedName name="SubSetIdProducto" localSheetId="7">#REF!</definedName>
    <definedName name="SubSetIdProducto" localSheetId="3">#REF!</definedName>
    <definedName name="SubSetIdProducto" localSheetId="9">#REF!</definedName>
    <definedName name="SubSetIdProducto" localSheetId="8">#REF!</definedName>
    <definedName name="SubSetIdProducto" localSheetId="13">#REF!</definedName>
    <definedName name="SubSetIdProducto">#REF!</definedName>
    <definedName name="SubsetProductos" localSheetId="10">#REF!</definedName>
    <definedName name="SubsetProductos" localSheetId="14">#REF!</definedName>
    <definedName name="SubsetProductos" localSheetId="11">#REF!</definedName>
    <definedName name="SubsetProductos" localSheetId="4">#REF!</definedName>
    <definedName name="SubsetProductos" localSheetId="1">#REF!</definedName>
    <definedName name="SubsetProductos" localSheetId="2">#REF!</definedName>
    <definedName name="SubsetProductos" localSheetId="0">#REF!</definedName>
    <definedName name="SubsetProductos" localSheetId="5">#REF!</definedName>
    <definedName name="SubsetProductos" localSheetId="12">#REF!</definedName>
    <definedName name="SubsetProductos" localSheetId="6">#REF!</definedName>
    <definedName name="SubsetProductos" localSheetId="7">#REF!</definedName>
    <definedName name="SubsetProductos" localSheetId="3">#REF!</definedName>
    <definedName name="SubsetProductos" localSheetId="9">#REF!</definedName>
    <definedName name="SubsetProductos" localSheetId="8">#REF!</definedName>
    <definedName name="SubsetProductos" localSheetId="13">#REF!</definedName>
    <definedName name="SubsetProductos">#REF!</definedName>
    <definedName name="UNSPSCCode" localSheetId="10">[3]UNSPSC!$A$1:$A$18298</definedName>
    <definedName name="UNSPSCCode" localSheetId="11">[3]UNSPSC!$A$1:$A$18298</definedName>
    <definedName name="UNSPSCCode" localSheetId="5">[4]UNSPSC!$A$1:$A$18298</definedName>
    <definedName name="UNSPSCCode" localSheetId="12">[3]UNSPSC!$A$1:$A$18298</definedName>
    <definedName name="UNSPSCCode" localSheetId="7">[3]UNSPSC!$A$1:$A$18298</definedName>
    <definedName name="UNSPSCCode">[4]UNSPSC!$A$1:$A$18298</definedName>
    <definedName name="UNSPSCDes" localSheetId="10">[3]UNSPSC!$B$1:$B$18298</definedName>
    <definedName name="UNSPSCDes" localSheetId="11">[3]UNSPSC!$B$1:$B$18298</definedName>
    <definedName name="UNSPSCDes" localSheetId="5">[4]UNSPSC!$B$1:$B$18298</definedName>
    <definedName name="UNSPSCDes" localSheetId="12">[3]UNSPSC!$B$1:$B$18298</definedName>
    <definedName name="UNSPSCDes" localSheetId="7">[3]UNSPSC!$B$1:$B$18298</definedName>
    <definedName name="UNSPSCDes">[4]UNSPSC!$B$1:$B$18298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1" i="18" l="1"/>
  <c r="AH35" i="18"/>
  <c r="AH82" i="18"/>
  <c r="AH94" i="18"/>
  <c r="AH89" i="18"/>
  <c r="AH83" i="18"/>
  <c r="AH78" i="18"/>
  <c r="AH72" i="18"/>
  <c r="AH66" i="18"/>
  <c r="AH55" i="18"/>
  <c r="AH46" i="18"/>
  <c r="AH38" i="18"/>
  <c r="AH36" i="18"/>
  <c r="AH5" i="18"/>
  <c r="AH26" i="18"/>
  <c r="AH14" i="18"/>
  <c r="AH17" i="17"/>
  <c r="AH19" i="17"/>
  <c r="AH28" i="18"/>
  <c r="AH15" i="18"/>
  <c r="AH32" i="18"/>
  <c r="AH85" i="18"/>
  <c r="AH16" i="18"/>
  <c r="A32" i="18"/>
  <c r="AH32" i="10"/>
  <c r="AH29" i="18"/>
  <c r="A30" i="18"/>
  <c r="A29" i="18"/>
  <c r="A97" i="18"/>
  <c r="A88" i="18"/>
  <c r="AH108" i="18"/>
  <c r="AH105" i="18"/>
  <c r="AH104" i="18" s="1"/>
  <c r="AH6" i="3"/>
  <c r="AH5" i="3" s="1"/>
  <c r="AH27" i="3"/>
  <c r="AH40" i="3"/>
  <c r="AH20" i="3"/>
  <c r="AH32" i="3"/>
  <c r="AH31" i="3" s="1"/>
  <c r="AH28" i="3"/>
  <c r="AH21" i="3"/>
  <c r="AH11" i="3"/>
  <c r="AH30" i="10"/>
  <c r="AH47" i="6"/>
  <c r="AH13" i="3"/>
  <c r="AH10" i="17"/>
  <c r="AH37" i="3"/>
  <c r="C22" i="3"/>
  <c r="AH36" i="3" l="1"/>
  <c r="AH43" i="3" s="1"/>
  <c r="AH18" i="17"/>
  <c r="AH15" i="4"/>
  <c r="AH43" i="4"/>
  <c r="AH40" i="4"/>
  <c r="AH39" i="4"/>
  <c r="AH39" i="17"/>
  <c r="AH35" i="17"/>
  <c r="R12" i="17"/>
  <c r="AH5" i="9"/>
  <c r="AH22" i="9" s="1"/>
  <c r="AH5" i="17"/>
  <c r="AH14" i="2"/>
  <c r="AH47" i="17"/>
  <c r="AH44" i="17"/>
  <c r="AH43" i="17" s="1"/>
  <c r="AH5" i="16"/>
  <c r="AH14" i="16"/>
  <c r="AH11" i="16"/>
  <c r="AH10" i="16" s="1"/>
  <c r="A103" i="18"/>
  <c r="A102" i="18"/>
  <c r="A101" i="18"/>
  <c r="A100" i="18"/>
  <c r="AH99" i="18"/>
  <c r="AH98" i="18" s="1"/>
  <c r="A96" i="18"/>
  <c r="A95" i="18"/>
  <c r="A93" i="18"/>
  <c r="A92" i="18"/>
  <c r="A90" i="18"/>
  <c r="A87" i="18"/>
  <c r="A86" i="18"/>
  <c r="A85" i="18"/>
  <c r="A84" i="18"/>
  <c r="A76" i="18"/>
  <c r="A75" i="18"/>
  <c r="A74" i="18"/>
  <c r="A73" i="18"/>
  <c r="A59" i="18"/>
  <c r="A58" i="18"/>
  <c r="A57" i="18"/>
  <c r="A39" i="18"/>
  <c r="A33" i="18"/>
  <c r="A31" i="18"/>
  <c r="A27" i="18"/>
  <c r="A25" i="18"/>
  <c r="A21" i="18"/>
  <c r="A20" i="18"/>
  <c r="AH19" i="18"/>
  <c r="A18" i="18"/>
  <c r="A16" i="18"/>
  <c r="AH6" i="18"/>
  <c r="AH6" i="17" l="1"/>
  <c r="AH9" i="17"/>
  <c r="AH8" i="17" s="1"/>
  <c r="A10" i="17"/>
  <c r="A11" i="17"/>
  <c r="F13" i="17"/>
  <c r="AH13" i="17"/>
  <c r="AH12" i="17" s="1"/>
  <c r="AH50" i="17" s="1"/>
  <c r="A14" i="17"/>
  <c r="AH15" i="17"/>
  <c r="A16" i="17"/>
  <c r="A19" i="17"/>
  <c r="A20" i="17"/>
  <c r="AH21" i="17"/>
  <c r="A22" i="17"/>
  <c r="A23" i="17"/>
  <c r="A24" i="17"/>
  <c r="AH31" i="17"/>
  <c r="A32" i="17"/>
  <c r="A33" i="17"/>
  <c r="A34" i="17"/>
  <c r="AH5" i="10"/>
  <c r="AH9" i="10"/>
  <c r="AH6" i="10"/>
  <c r="AH11" i="12"/>
  <c r="AH11" i="2"/>
  <c r="D9" i="3" l="1"/>
  <c r="A9" i="3" s="1"/>
  <c r="AH19" i="9"/>
  <c r="AH16" i="9"/>
  <c r="AH15" i="9" s="1"/>
  <c r="AH64" i="6"/>
  <c r="AH61" i="6"/>
  <c r="AH60" i="6"/>
  <c r="A35" i="4" l="1"/>
  <c r="A34" i="4"/>
  <c r="A33" i="4"/>
  <c r="AH32" i="4"/>
  <c r="AH31" i="4" s="1"/>
  <c r="AH23" i="5" l="1"/>
  <c r="AH20" i="5"/>
  <c r="AH14" i="5"/>
  <c r="AH17" i="5"/>
  <c r="A15" i="5"/>
  <c r="AH6" i="12" l="1"/>
  <c r="AH16" i="12"/>
  <c r="AH29" i="10"/>
  <c r="A28" i="10"/>
  <c r="A27" i="10"/>
  <c r="A26" i="10"/>
  <c r="A25" i="10"/>
  <c r="A24" i="10"/>
  <c r="AH23" i="10"/>
  <c r="AH22" i="10" s="1"/>
  <c r="A21" i="10"/>
  <c r="A20" i="10"/>
  <c r="A19" i="10"/>
  <c r="A18" i="10"/>
  <c r="A17" i="10"/>
  <c r="AH16" i="10"/>
  <c r="AH15" i="10" s="1"/>
  <c r="R15" i="10"/>
  <c r="A14" i="10"/>
  <c r="AH13" i="10"/>
  <c r="AH12" i="10" s="1"/>
  <c r="A12" i="15"/>
  <c r="AH11" i="15"/>
  <c r="A10" i="15"/>
  <c r="A9" i="15"/>
  <c r="A8" i="15"/>
  <c r="A7" i="15"/>
  <c r="AH6" i="15"/>
  <c r="AH33" i="10" l="1"/>
  <c r="AH5" i="15"/>
  <c r="AH13" i="15" s="1"/>
  <c r="A12" i="14"/>
  <c r="AH11" i="14"/>
  <c r="A10" i="14"/>
  <c r="A9" i="14"/>
  <c r="A8" i="14"/>
  <c r="A7" i="14"/>
  <c r="AH6" i="14"/>
  <c r="AH5" i="14" s="1"/>
  <c r="AH13" i="14" s="1"/>
  <c r="AH6" i="9"/>
  <c r="A35" i="3"/>
  <c r="C30" i="3"/>
  <c r="A30" i="3" s="1"/>
  <c r="C29" i="3"/>
  <c r="A29" i="3" s="1"/>
  <c r="C23" i="3"/>
  <c r="D23" i="3"/>
  <c r="D24" i="3" s="1"/>
  <c r="D12" i="3"/>
  <c r="A12" i="3" s="1"/>
  <c r="A34" i="3"/>
  <c r="A33" i="3"/>
  <c r="A10" i="3"/>
  <c r="A8" i="3"/>
  <c r="A7" i="3"/>
  <c r="A23" i="3" l="1"/>
  <c r="D25" i="3"/>
  <c r="D26" i="3" s="1"/>
  <c r="D13" i="3"/>
  <c r="C24" i="3"/>
  <c r="C25" i="3" s="1"/>
  <c r="C26" i="3" s="1"/>
  <c r="A26" i="3" s="1"/>
  <c r="A25" i="3"/>
  <c r="D14" i="3" l="1"/>
  <c r="A13" i="3"/>
  <c r="A24" i="3"/>
  <c r="AH5" i="13"/>
  <c r="D15" i="3" l="1"/>
  <c r="A14" i="3"/>
  <c r="D15" i="4"/>
  <c r="D16" i="4" s="1"/>
  <c r="A16" i="4" s="1"/>
  <c r="D11" i="4"/>
  <c r="D12" i="4" s="1"/>
  <c r="D7" i="4"/>
  <c r="D8" i="4" s="1"/>
  <c r="D9" i="4" s="1"/>
  <c r="D16" i="3" l="1"/>
  <c r="A15" i="3"/>
  <c r="A15" i="4"/>
  <c r="A37" i="4"/>
  <c r="A29" i="4"/>
  <c r="A30" i="4"/>
  <c r="A22" i="4"/>
  <c r="A23" i="4"/>
  <c r="A24" i="4"/>
  <c r="A13" i="4"/>
  <c r="A20" i="4"/>
  <c r="A57" i="6"/>
  <c r="A59" i="6"/>
  <c r="A25" i="6"/>
  <c r="A17" i="6"/>
  <c r="A16" i="6"/>
  <c r="A15" i="6"/>
  <c r="A14" i="6"/>
  <c r="A29" i="6"/>
  <c r="A9" i="6"/>
  <c r="A10" i="6"/>
  <c r="A11" i="6"/>
  <c r="D26" i="8"/>
  <c r="A14" i="9"/>
  <c r="A13" i="9"/>
  <c r="A12" i="9"/>
  <c r="A11" i="9"/>
  <c r="A10" i="9"/>
  <c r="A9" i="9"/>
  <c r="A7" i="12"/>
  <c r="A21" i="16"/>
  <c r="A20" i="16"/>
  <c r="A19" i="16"/>
  <c r="A9" i="16"/>
  <c r="A8" i="16"/>
  <c r="A7" i="16"/>
  <c r="AH22" i="16"/>
  <c r="A16" i="3" l="1"/>
  <c r="D17" i="3"/>
  <c r="A12" i="13"/>
  <c r="AH11" i="13"/>
  <c r="A10" i="13"/>
  <c r="A9" i="13"/>
  <c r="A8" i="13"/>
  <c r="A7" i="13"/>
  <c r="AH6" i="13"/>
  <c r="AH13" i="13" s="1"/>
  <c r="A16" i="12"/>
  <c r="AH15" i="12"/>
  <c r="AH14" i="12" s="1"/>
  <c r="A9" i="12"/>
  <c r="AH8" i="12"/>
  <c r="AH5" i="12" s="1"/>
  <c r="AH17" i="12" l="1"/>
  <c r="D18" i="3"/>
  <c r="A17" i="3"/>
  <c r="D19" i="3" l="1"/>
  <c r="A18" i="3"/>
  <c r="AH8" i="9"/>
  <c r="D34" i="8"/>
  <c r="A34" i="8" s="1"/>
  <c r="D33" i="8"/>
  <c r="A33" i="8" s="1"/>
  <c r="D32" i="8"/>
  <c r="A32" i="8" s="1"/>
  <c r="D31" i="8"/>
  <c r="A31" i="8"/>
  <c r="AL30" i="8"/>
  <c r="AL29" i="8" s="1"/>
  <c r="AL27" i="8"/>
  <c r="D25" i="8"/>
  <c r="D24" i="8"/>
  <c r="D23" i="8"/>
  <c r="D22" i="8"/>
  <c r="AL21" i="8"/>
  <c r="AL20" i="8" s="1"/>
  <c r="C21" i="8"/>
  <c r="AL15" i="8"/>
  <c r="Q13" i="8"/>
  <c r="D13" i="8"/>
  <c r="AL12" i="8"/>
  <c r="Q8" i="8"/>
  <c r="C7" i="8"/>
  <c r="C8" i="8" s="1"/>
  <c r="A7" i="8"/>
  <c r="AL6" i="8"/>
  <c r="A56" i="6"/>
  <c r="A58" i="6"/>
  <c r="AH55" i="6"/>
  <c r="AH54" i="6" s="1"/>
  <c r="A52" i="6"/>
  <c r="A51" i="6"/>
  <c r="AH50" i="6"/>
  <c r="A48" i="6"/>
  <c r="A46" i="6"/>
  <c r="AH45" i="6"/>
  <c r="AH44" i="6" s="1"/>
  <c r="A43" i="6"/>
  <c r="A42" i="6"/>
  <c r="AH41" i="6"/>
  <c r="AH40" i="6" s="1"/>
  <c r="A39" i="6"/>
  <c r="AH38" i="6"/>
  <c r="A36" i="6"/>
  <c r="A35" i="6"/>
  <c r="A34" i="6"/>
  <c r="A33" i="6"/>
  <c r="A32" i="6"/>
  <c r="AH31" i="6"/>
  <c r="A28" i="6"/>
  <c r="AH27" i="6"/>
  <c r="A24" i="6"/>
  <c r="A23" i="6"/>
  <c r="AH22" i="6"/>
  <c r="A21" i="6"/>
  <c r="A20" i="6"/>
  <c r="AH19" i="6"/>
  <c r="AH13" i="6"/>
  <c r="A8" i="6"/>
  <c r="A7" i="6"/>
  <c r="AH6" i="6"/>
  <c r="A11" i="5"/>
  <c r="A9" i="5"/>
  <c r="A8" i="5"/>
  <c r="A7" i="5"/>
  <c r="AH6" i="5"/>
  <c r="AH5" i="5" s="1"/>
  <c r="A38" i="4"/>
  <c r="AH36" i="4"/>
  <c r="A28" i="4"/>
  <c r="A27" i="4"/>
  <c r="AH26" i="4"/>
  <c r="A21" i="4"/>
  <c r="AH19" i="4"/>
  <c r="A18" i="4"/>
  <c r="A17" i="4"/>
  <c r="AH14" i="4"/>
  <c r="A12" i="4"/>
  <c r="A11" i="4"/>
  <c r="AH10" i="4"/>
  <c r="A9" i="4"/>
  <c r="A8" i="4"/>
  <c r="A7" i="4"/>
  <c r="AH6" i="4"/>
  <c r="A10" i="2"/>
  <c r="A9" i="2"/>
  <c r="A8" i="2"/>
  <c r="A7" i="2"/>
  <c r="AH6" i="2"/>
  <c r="AH5" i="2" s="1"/>
  <c r="AH17" i="2" s="1"/>
  <c r="AL5" i="8" l="1"/>
  <c r="A19" i="3"/>
  <c r="D20" i="3"/>
  <c r="AH5" i="6"/>
  <c r="C24" i="8"/>
  <c r="A24" i="8" s="1"/>
  <c r="C26" i="8"/>
  <c r="C28" i="8"/>
  <c r="A28" i="8" s="1"/>
  <c r="C9" i="8"/>
  <c r="A8" i="8"/>
  <c r="AH30" i="6"/>
  <c r="AH18" i="6"/>
  <c r="AH16" i="5"/>
  <c r="AH13" i="5" s="1"/>
  <c r="AH5" i="4"/>
  <c r="AH46" i="4" s="1"/>
  <c r="A13" i="8"/>
  <c r="D14" i="8"/>
  <c r="C25" i="8"/>
  <c r="A25" i="8" s="1"/>
  <c r="C22" i="8"/>
  <c r="A22" i="8" s="1"/>
  <c r="C23" i="8"/>
  <c r="A23" i="8" s="1"/>
  <c r="A20" i="3" l="1"/>
  <c r="D22" i="3"/>
  <c r="A22" i="3" s="1"/>
  <c r="AL36" i="8"/>
  <c r="A26" i="8"/>
  <c r="C27" i="8"/>
  <c r="C10" i="8"/>
  <c r="A9" i="8"/>
  <c r="AH67" i="6"/>
  <c r="A14" i="8"/>
  <c r="C11" i="8" l="1"/>
  <c r="A11" i="8" s="1"/>
  <c r="A10" i="8"/>
  <c r="A15" i="8"/>
  <c r="D16" i="8" l="1"/>
  <c r="A16" i="8" l="1"/>
  <c r="D17" i="8"/>
  <c r="D18" i="8" l="1"/>
  <c r="A17" i="8"/>
  <c r="D19" i="8" l="1"/>
  <c r="A19" i="8" s="1"/>
  <c r="A18" i="8"/>
  <c r="AH3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33EE640C-E2A6-4DD9-887E-88D9674BB0B8}">
      <text>
        <r>
          <rPr>
            <sz val="9"/>
            <color indexed="81"/>
            <rFont val="Tahoma"/>
            <family val="2"/>
          </rPr>
          <t>Seguimiento a la planificación y programación de los productos.</t>
        </r>
      </text>
    </comment>
    <comment ref="Q3" authorId="0" shapeId="0" xr:uid="{F2760C02-A319-418D-8A5C-EE8C465E3BA4}">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81C09FD6-7BEA-4E60-AF91-888A6B497E83}">
      <text>
        <r>
          <rPr>
            <sz val="9"/>
            <color indexed="81"/>
            <rFont val="Tahoma"/>
            <family val="2"/>
          </rPr>
          <t>Es lo que se pretende alcanzar al final del periodo.</t>
        </r>
      </text>
    </comment>
    <comment ref="S3" authorId="0" shapeId="0" xr:uid="{254D112E-3407-467B-BC91-51E82B25DF40}">
      <text>
        <r>
          <rPr>
            <sz val="9"/>
            <color indexed="81"/>
            <rFont val="Tahoma"/>
            <family val="2"/>
          </rPr>
          <t>Representa los términos en que se debe medir el indicador de producto.</t>
        </r>
      </text>
    </comment>
    <comment ref="T3" authorId="0" shapeId="0" xr:uid="{07D1B392-9DA8-4A49-9B4B-8A14630EDBA4}">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BBCC4DEB-2261-41D2-9D6A-345E7D0DD6D8}">
      <text>
        <r>
          <rPr>
            <sz val="9"/>
            <color indexed="81"/>
            <rFont val="Tahoma"/>
            <family val="2"/>
          </rPr>
          <t>Periodo desde el primero de enero al 30 de marzo</t>
        </r>
      </text>
    </comment>
    <comment ref="W3" authorId="0" shapeId="0" xr:uid="{6AFF97EA-1335-43FD-9198-224D4F742168}">
      <text>
        <r>
          <rPr>
            <sz val="9"/>
            <color indexed="81"/>
            <rFont val="Tahoma"/>
            <family val="2"/>
          </rPr>
          <t>Periodo desde el primero de abril al 30 de junio</t>
        </r>
      </text>
    </comment>
    <comment ref="Y3" authorId="0" shapeId="0" xr:uid="{593DABA3-48DA-49D3-9865-9537E407A7DD}">
      <text>
        <r>
          <rPr>
            <sz val="9"/>
            <color indexed="81"/>
            <rFont val="Tahoma"/>
            <family val="2"/>
          </rPr>
          <t>Periodo desde el primero de julio al 30 de septiembre</t>
        </r>
      </text>
    </comment>
    <comment ref="AA3" authorId="0" shapeId="0" xr:uid="{1E015E20-5208-4DAF-A7B5-F9EC37A05A31}">
      <text>
        <r>
          <rPr>
            <sz val="9"/>
            <color indexed="81"/>
            <rFont val="Tahoma"/>
            <family val="2"/>
          </rPr>
          <t>Periodo desde el primero de octubre al 31 de diciembre</t>
        </r>
      </text>
    </comment>
    <comment ref="AG3" authorId="0" shapeId="0" xr:uid="{98E0984D-D2A6-4EFC-8467-93405DAACE6B}">
      <text>
        <r>
          <rPr>
            <sz val="9"/>
            <color indexed="81"/>
            <rFont val="Tahoma"/>
            <family val="2"/>
          </rPr>
          <t>De dónde provienen los fondos.</t>
        </r>
      </text>
    </comment>
    <comment ref="AH3" authorId="0" shapeId="0" xr:uid="{42B7BAF8-8162-4A10-8A79-395A76704EB5}">
      <text>
        <r>
          <rPr>
            <sz val="9"/>
            <color indexed="81"/>
            <rFont val="Tahoma"/>
            <family val="2"/>
          </rPr>
          <t xml:space="preserve">Monto presupuestado para desarrollar los Producto, Sub-produtos y Actividades </t>
        </r>
      </text>
    </comment>
    <comment ref="A4" authorId="0" shapeId="0" xr:uid="{7CBD89EC-F6E9-4B93-A420-FB199CC08C7C}">
      <text>
        <r>
          <rPr>
            <sz val="9"/>
            <color indexed="81"/>
            <rFont val="Tahoma"/>
            <family val="2"/>
          </rPr>
          <t>Código que resume y enumera los diferentes niveles de planificación.</t>
        </r>
      </text>
    </comment>
    <comment ref="B4" authorId="0" shapeId="0" xr:uid="{2A75B36A-C89D-4EF7-89D0-F72752AC4ED4}">
      <text>
        <r>
          <rPr>
            <sz val="9"/>
            <color indexed="81"/>
            <rFont val="Tahoma"/>
            <family val="2"/>
          </rPr>
          <t>Código de área asignado en el libro de códigos (Sheep: "Libro de Códigos" en color rojo).</t>
        </r>
      </text>
    </comment>
    <comment ref="C4" authorId="0" shapeId="0" xr:uid="{D127956B-5967-40C5-8D0F-CC334C1E9CD3}">
      <text>
        <r>
          <rPr>
            <sz val="9"/>
            <color indexed="81"/>
            <rFont val="Tahoma"/>
            <family val="2"/>
          </rPr>
          <t>Código jerárquico del producto en cuestión.</t>
        </r>
      </text>
    </comment>
    <comment ref="D4" authorId="0" shapeId="0" xr:uid="{89DB4D4B-24F7-476E-8EC7-907CF5524039}">
      <text>
        <r>
          <rPr>
            <sz val="9"/>
            <color indexed="81"/>
            <rFont val="Tahoma"/>
            <family val="2"/>
          </rPr>
          <t>Código jerárquico del sub-producto en cuestión.</t>
        </r>
      </text>
    </comment>
    <comment ref="E4" authorId="0" shapeId="0" xr:uid="{54030131-FB07-49B5-8C07-DD7B58386DEA}">
      <text>
        <r>
          <rPr>
            <sz val="9"/>
            <color indexed="81"/>
            <rFont val="Tahoma"/>
            <family val="2"/>
          </rPr>
          <t>Código jerárquico de la actividad en cuestión.</t>
        </r>
      </text>
    </comment>
    <comment ref="F4" authorId="0" shapeId="0" xr:uid="{F8C3E61B-2EDB-4E13-A6B1-F6C4C1C24DC3}">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D512F304-4A78-4BB6-A1FE-865A207574C2}">
      <text>
        <r>
          <rPr>
            <sz val="9"/>
            <color indexed="81"/>
            <rFont val="Tahoma"/>
            <family val="2"/>
          </rPr>
          <t>Son bienes o servicios que la institución genera pero que se consumen dentro de la institución.</t>
        </r>
      </text>
    </comment>
    <comment ref="H4" authorId="0" shapeId="0" xr:uid="{40C55738-54D1-4B97-80B4-968F351C79E1}">
      <text>
        <r>
          <rPr>
            <sz val="9"/>
            <color indexed="81"/>
            <rFont val="Tahoma"/>
            <family val="2"/>
          </rPr>
          <t xml:space="preserve">conjunto de acciones que se llevan a cabo para cumplir las metas de un producto o subproducto. 
</t>
        </r>
      </text>
    </comment>
    <comment ref="J4" authorId="0" shapeId="0" xr:uid="{7004158D-9FA3-4E1C-8056-169554B84D9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9073DAE2-4FA8-4CEF-8F24-C5886DD124B3}">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B9F451AC-C1B9-497A-9191-DD48D553CEA0}">
      <text>
        <r>
          <rPr>
            <sz val="9"/>
            <color indexed="81"/>
            <rFont val="Tahoma"/>
            <family val="2"/>
          </rPr>
          <t>Responsables al más alto nivel de las áreas.</t>
        </r>
      </text>
    </comment>
    <comment ref="M4" authorId="0" shapeId="0" xr:uid="{99001632-7D93-4F06-ACA9-16C7EDD82262}">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8ACCF3D9-80E6-4C5C-9F8C-269D3757B3B9}">
      <text>
        <r>
          <rPr>
            <sz val="9"/>
            <color indexed="81"/>
            <rFont val="Tahoma"/>
            <family val="2"/>
          </rPr>
          <t xml:space="preserve">Situación actual sobre el nivel de avance físico de la  actividad, subproducto, producto…
</t>
        </r>
      </text>
    </comment>
    <comment ref="O4" authorId="0" shapeId="0" xr:uid="{07F7DF0A-90A9-49B6-96A2-A9AC24E5ED9D}">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40DA84FF-0856-4CFB-B109-F2D0C3D7198C}">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3D957C3D-ADED-4D07-8F9A-15D5D65CAB01}">
      <text>
        <r>
          <rPr>
            <sz val="9"/>
            <color indexed="81"/>
            <rFont val="Tahoma"/>
            <family val="2"/>
          </rPr>
          <t>Segmentación o representación trimestral de la meta.</t>
        </r>
      </text>
    </comment>
    <comment ref="V4" authorId="0" shapeId="0" xr:uid="{25FC9AB0-E5D3-4CDA-A6C8-15B5F3C4AEDA}">
      <text>
        <r>
          <rPr>
            <sz val="9"/>
            <color indexed="81"/>
            <rFont val="Tahoma"/>
            <family val="2"/>
          </rPr>
          <t>Colocar el avance en relación a la meta propuesta para el mismo periodo.</t>
        </r>
      </text>
    </comment>
    <comment ref="W4" authorId="0" shapeId="0" xr:uid="{885B9BF3-48EE-47AD-A746-6D330E74F71C}">
      <text>
        <r>
          <rPr>
            <sz val="9"/>
            <color indexed="81"/>
            <rFont val="Tahoma"/>
            <family val="2"/>
          </rPr>
          <t>Segmentación o representación trimestral de la meta.</t>
        </r>
      </text>
    </comment>
    <comment ref="X4" authorId="0" shapeId="0" xr:uid="{AC4A2AD7-0E08-49A1-AD6A-7AD842C29924}">
      <text>
        <r>
          <rPr>
            <sz val="9"/>
            <color indexed="81"/>
            <rFont val="Tahoma"/>
            <family val="2"/>
          </rPr>
          <t>Colocar el avance en relación a la meta propuesta para el mismo periodo.</t>
        </r>
      </text>
    </comment>
    <comment ref="Y4" authorId="0" shapeId="0" xr:uid="{4EAB364D-6BB8-4073-BC61-50CF8D6974DB}">
      <text>
        <r>
          <rPr>
            <sz val="9"/>
            <color indexed="81"/>
            <rFont val="Tahoma"/>
            <family val="2"/>
          </rPr>
          <t>Segmentación o representación trimestral de la meta.</t>
        </r>
      </text>
    </comment>
    <comment ref="Z4" authorId="0" shapeId="0" xr:uid="{0DE1B804-5D3D-4847-8A87-601D5F9A40B6}">
      <text>
        <r>
          <rPr>
            <sz val="9"/>
            <color indexed="81"/>
            <rFont val="Tahoma"/>
            <family val="2"/>
          </rPr>
          <t>Colocar el avance en relación a la meta propuesta para el mismo periodo.</t>
        </r>
      </text>
    </comment>
    <comment ref="AA4" authorId="0" shapeId="0" xr:uid="{CCD911C1-437A-4A54-9B12-D5B4F280D584}">
      <text>
        <r>
          <rPr>
            <sz val="9"/>
            <color indexed="81"/>
            <rFont val="Tahoma"/>
            <family val="2"/>
          </rPr>
          <t>Segmentación o representación trimestral de la meta.</t>
        </r>
      </text>
    </comment>
    <comment ref="AB4" authorId="0" shapeId="0" xr:uid="{21170A14-E7D0-40C9-A6C4-BBA715BAD619}">
      <text>
        <r>
          <rPr>
            <sz val="9"/>
            <color indexed="81"/>
            <rFont val="Tahoma"/>
            <family val="2"/>
          </rPr>
          <t>Colocar el avance en relación a la meta propuesta para el mismo periodo.</t>
        </r>
      </text>
    </comment>
    <comment ref="AC4" authorId="0" shapeId="0" xr:uid="{1D7DA879-0F08-4BF9-8E47-8220EA86B01F}">
      <text>
        <r>
          <rPr>
            <sz val="9"/>
            <color indexed="81"/>
            <rFont val="Tahoma"/>
            <family val="2"/>
          </rPr>
          <t>Desplegar el listado de insumos por actividad o tarea.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655F9E7D-CB8E-464C-86E1-E0819D2776C8}">
      <text>
        <r>
          <rPr>
            <sz val="9"/>
            <color indexed="81"/>
            <rFont val="Tahoma"/>
            <family val="2"/>
          </rPr>
          <t>Seguimiento a la planificación y programación de los productos.</t>
        </r>
      </text>
    </comment>
    <comment ref="Q3" authorId="0" shapeId="0" xr:uid="{E6C14FAF-AFCA-42AB-AB86-F853128F33FF}">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FED5246C-4299-4E70-A521-62A09862836C}">
      <text>
        <r>
          <rPr>
            <sz val="9"/>
            <color indexed="81"/>
            <rFont val="Tahoma"/>
            <family val="2"/>
          </rPr>
          <t>Es lo que se pretende alcanzar al final del periodo.</t>
        </r>
      </text>
    </comment>
    <comment ref="S3" authorId="0" shapeId="0" xr:uid="{A253C3F7-45BB-4BF0-91EF-03732BCA4184}">
      <text>
        <r>
          <rPr>
            <sz val="9"/>
            <color indexed="81"/>
            <rFont val="Tahoma"/>
            <family val="2"/>
          </rPr>
          <t>Representa los términos en que se debe medir el indicador de producto.</t>
        </r>
      </text>
    </comment>
    <comment ref="T3" authorId="0" shapeId="0" xr:uid="{DF2C4C9A-46A5-41AD-A369-D3EDC1B1DBF4}">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BFB86477-E3D6-4E55-8ED0-7B447F6701EC}">
      <text>
        <r>
          <rPr>
            <sz val="9"/>
            <color indexed="81"/>
            <rFont val="Tahoma"/>
            <family val="2"/>
          </rPr>
          <t>Periodo desde el primero de enero al 30 de marzo</t>
        </r>
      </text>
    </comment>
    <comment ref="W3" authorId="0" shapeId="0" xr:uid="{F6ED4AB3-C122-40DC-8BF0-5D1E87BB5946}">
      <text>
        <r>
          <rPr>
            <sz val="9"/>
            <color indexed="81"/>
            <rFont val="Tahoma"/>
            <family val="2"/>
          </rPr>
          <t>Periodo desde el primero de abril al 30 de junio</t>
        </r>
      </text>
    </comment>
    <comment ref="Y3" authorId="0" shapeId="0" xr:uid="{EAE88496-AB05-4B07-B77B-2F46895653F0}">
      <text>
        <r>
          <rPr>
            <sz val="9"/>
            <color indexed="81"/>
            <rFont val="Tahoma"/>
            <family val="2"/>
          </rPr>
          <t>Periodo desde el primero de julio al 30 de septiembre</t>
        </r>
      </text>
    </comment>
    <comment ref="AA3" authorId="0" shapeId="0" xr:uid="{AAB0CC07-9C8C-4769-B2D4-6A0228B4DFA6}">
      <text>
        <r>
          <rPr>
            <sz val="9"/>
            <color indexed="81"/>
            <rFont val="Tahoma"/>
            <family val="2"/>
          </rPr>
          <t>Periodo desde el primero de octubre al 31 de diciembre</t>
        </r>
      </text>
    </comment>
    <comment ref="AG3" authorId="0" shapeId="0" xr:uid="{F8B3EAAF-68AD-434A-99BE-8CA4B9C16D6A}">
      <text>
        <r>
          <rPr>
            <sz val="9"/>
            <color indexed="81"/>
            <rFont val="Tahoma"/>
            <family val="2"/>
          </rPr>
          <t>De dónde provienen los fondos.</t>
        </r>
      </text>
    </comment>
    <comment ref="AH3" authorId="0" shapeId="0" xr:uid="{8A3B55A8-1037-4349-8BC1-812CB53825BE}">
      <text>
        <r>
          <rPr>
            <sz val="9"/>
            <color indexed="81"/>
            <rFont val="Tahoma"/>
            <family val="2"/>
          </rPr>
          <t xml:space="preserve">Monto presupuestado para desarrollar los Producto, Sub-productos y Actividades </t>
        </r>
      </text>
    </comment>
    <comment ref="A4" authorId="0" shapeId="0" xr:uid="{52BC69AC-4774-4EA0-9FDC-197865BDD66C}">
      <text>
        <r>
          <rPr>
            <sz val="9"/>
            <color indexed="81"/>
            <rFont val="Tahoma"/>
            <family val="2"/>
          </rPr>
          <t>Código que resume y enumera los diferentes niveles de planificación.</t>
        </r>
      </text>
    </comment>
    <comment ref="B4" authorId="0" shapeId="0" xr:uid="{D5D9FE99-84B1-4DDD-B38A-211773421A97}">
      <text>
        <r>
          <rPr>
            <sz val="9"/>
            <color indexed="81"/>
            <rFont val="Tahoma"/>
            <family val="2"/>
          </rPr>
          <t>Código de área asignado en el libro de códigos (Sheep: "Libro de Códigos" en color rojo).</t>
        </r>
      </text>
    </comment>
    <comment ref="C4" authorId="0" shapeId="0" xr:uid="{F8BA1021-E846-491B-8345-75A8E7B92AD0}">
      <text>
        <r>
          <rPr>
            <sz val="9"/>
            <color indexed="81"/>
            <rFont val="Tahoma"/>
            <family val="2"/>
          </rPr>
          <t>Código jerárquico del producto en cuestión.</t>
        </r>
      </text>
    </comment>
    <comment ref="D4" authorId="0" shapeId="0" xr:uid="{A9FBFCAD-A291-48C8-AEBC-A979D4035843}">
      <text>
        <r>
          <rPr>
            <sz val="9"/>
            <color indexed="81"/>
            <rFont val="Tahoma"/>
            <family val="2"/>
          </rPr>
          <t>Código jerárquico del sub-producto en cuestión.</t>
        </r>
      </text>
    </comment>
    <comment ref="E4" authorId="0" shapeId="0" xr:uid="{8CE421C1-1733-4DA8-9BF9-AB707EBBD585}">
      <text>
        <r>
          <rPr>
            <sz val="9"/>
            <color indexed="81"/>
            <rFont val="Tahoma"/>
            <family val="2"/>
          </rPr>
          <t>Código jerárquico de la actividad en cuestión.</t>
        </r>
      </text>
    </comment>
    <comment ref="F4" authorId="0" shapeId="0" xr:uid="{042D9890-4DA2-483A-AAEC-D1B09D45682D}">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F5E160B5-B5A0-44A5-89CC-8BB3711AE196}">
      <text>
        <r>
          <rPr>
            <sz val="9"/>
            <color indexed="81"/>
            <rFont val="Tahoma"/>
            <family val="2"/>
          </rPr>
          <t>Son bienes o servicios que la institución genera pero que se consumen dentro de la institución.</t>
        </r>
      </text>
    </comment>
    <comment ref="H4" authorId="0" shapeId="0" xr:uid="{63BFA3A1-33A6-4FF3-9ADD-3AD17863D191}">
      <text>
        <r>
          <rPr>
            <sz val="9"/>
            <color indexed="81"/>
            <rFont val="Tahoma"/>
            <family val="2"/>
          </rPr>
          <t xml:space="preserve">conjunto de acciones que se llevan a cabo para cumplir las metas de un producto o subproducto. 
</t>
        </r>
      </text>
    </comment>
    <comment ref="J4" authorId="0" shapeId="0" xr:uid="{4A653F7E-7D89-4F36-ADA8-1E21CE46EFFD}">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5699B916-ACC2-4D01-B39B-E274C37DD33B}">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AC08CD88-F2BF-4B41-8EA3-064BD28DD6F3}">
      <text>
        <r>
          <rPr>
            <sz val="9"/>
            <color indexed="81"/>
            <rFont val="Tahoma"/>
            <family val="2"/>
          </rPr>
          <t>Responsables al más alto nivel de las áreas.</t>
        </r>
      </text>
    </comment>
    <comment ref="M4" authorId="0" shapeId="0" xr:uid="{CBF81745-D6A7-4C09-A16A-722B5861ED7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8F94998B-222E-4A1B-84AA-C7673959BB51}">
      <text>
        <r>
          <rPr>
            <sz val="9"/>
            <color indexed="81"/>
            <rFont val="Tahoma"/>
            <family val="2"/>
          </rPr>
          <t xml:space="preserve">Situación actual sobre el nivel de avance físico de la  actividad, subproducto, producto…
</t>
        </r>
      </text>
    </comment>
    <comment ref="O4" authorId="0" shapeId="0" xr:uid="{AC633704-DDDE-43E6-847C-5A91891BC93D}">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20D8A5EB-CE58-4CD4-A84D-142850740D45}">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4AAAE16F-E0A0-49A2-8F66-383B9BD8FFBB}">
      <text>
        <r>
          <rPr>
            <sz val="9"/>
            <color indexed="81"/>
            <rFont val="Tahoma"/>
            <family val="2"/>
          </rPr>
          <t>Segmentación o representación trimestral de la meta.</t>
        </r>
      </text>
    </comment>
    <comment ref="V4" authorId="0" shapeId="0" xr:uid="{B35D6A86-3879-405A-AEFF-DB4C9E817368}">
      <text>
        <r>
          <rPr>
            <sz val="9"/>
            <color indexed="81"/>
            <rFont val="Tahoma"/>
            <family val="2"/>
          </rPr>
          <t>Colocar el avance en relación a la meta propuesta para el mismo periodo.</t>
        </r>
      </text>
    </comment>
    <comment ref="W4" authorId="0" shapeId="0" xr:uid="{A59B1EA6-63A6-485C-B6B3-CF09739C8B02}">
      <text>
        <r>
          <rPr>
            <sz val="9"/>
            <color indexed="81"/>
            <rFont val="Tahoma"/>
            <family val="2"/>
          </rPr>
          <t>Segmentación o representación trimestral de la meta.</t>
        </r>
      </text>
    </comment>
    <comment ref="X4" authorId="0" shapeId="0" xr:uid="{B26E19FF-C3EA-4242-B898-4B719B9C2192}">
      <text>
        <r>
          <rPr>
            <sz val="9"/>
            <color indexed="81"/>
            <rFont val="Tahoma"/>
            <family val="2"/>
          </rPr>
          <t>Colocar el avance en relación a la meta propuesta para el mismo periodo.</t>
        </r>
      </text>
    </comment>
    <comment ref="Y4" authorId="0" shapeId="0" xr:uid="{477ADAA5-E3A0-47A1-9B15-ED5B41D26DD1}">
      <text>
        <r>
          <rPr>
            <sz val="9"/>
            <color indexed="81"/>
            <rFont val="Tahoma"/>
            <family val="2"/>
          </rPr>
          <t>Segmentación o representación trimestral de la meta.</t>
        </r>
      </text>
    </comment>
    <comment ref="Z4" authorId="0" shapeId="0" xr:uid="{58FE51EC-D5B6-473C-851D-0CC79186E753}">
      <text>
        <r>
          <rPr>
            <sz val="9"/>
            <color indexed="81"/>
            <rFont val="Tahoma"/>
            <family val="2"/>
          </rPr>
          <t>Colocar el avance en relación a la meta propuesta para el mismo periodo.</t>
        </r>
      </text>
    </comment>
    <comment ref="AA4" authorId="0" shapeId="0" xr:uid="{73BF3B6D-2B38-4178-B5E5-4B0AC13E1885}">
      <text>
        <r>
          <rPr>
            <sz val="9"/>
            <color indexed="81"/>
            <rFont val="Tahoma"/>
            <family val="2"/>
          </rPr>
          <t>Segmentación o representación trimestral de la meta.</t>
        </r>
      </text>
    </comment>
    <comment ref="AB4" authorId="0" shapeId="0" xr:uid="{655708E7-B622-406E-B773-305DD556B1C5}">
      <text>
        <r>
          <rPr>
            <sz val="9"/>
            <color indexed="81"/>
            <rFont val="Tahoma"/>
            <family val="2"/>
          </rPr>
          <t>Colocar el avance en relación a la meta propuesta para el mismo periodo.</t>
        </r>
      </text>
    </comment>
    <comment ref="AC4" authorId="0" shapeId="0" xr:uid="{18E0C8FE-B87A-47A3-9EA9-84CD428F942D}">
      <text>
        <r>
          <rPr>
            <sz val="9"/>
            <color indexed="81"/>
            <rFont val="Tahoma"/>
            <family val="2"/>
          </rPr>
          <t>Desplegar el listado de insumos por actividad o tarea.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FCB28DDD-1B56-43F2-90DC-5F33F586F276}">
      <text>
        <r>
          <rPr>
            <sz val="9"/>
            <color indexed="81"/>
            <rFont val="Tahoma"/>
            <family val="2"/>
          </rPr>
          <t>Seguimiento a la planificación y programación de los productos.</t>
        </r>
      </text>
    </comment>
    <comment ref="Q3" authorId="0" shapeId="0" xr:uid="{7DA9751C-9233-4643-9C47-125B12C48941}">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C0571E8E-8E91-4CC0-8B36-DBCD371CCD29}">
      <text>
        <r>
          <rPr>
            <sz val="9"/>
            <color indexed="81"/>
            <rFont val="Tahoma"/>
            <family val="2"/>
          </rPr>
          <t>Es lo que se pretende alcanzar al final del periodo.</t>
        </r>
      </text>
    </comment>
    <comment ref="S3" authorId="0" shapeId="0" xr:uid="{C5F80461-150A-4B91-9BB6-E0C8A64DCE88}">
      <text>
        <r>
          <rPr>
            <sz val="9"/>
            <color indexed="81"/>
            <rFont val="Tahoma"/>
            <family val="2"/>
          </rPr>
          <t>Representa los términos en que se debe medir el indicador de producto.</t>
        </r>
      </text>
    </comment>
    <comment ref="T3" authorId="0" shapeId="0" xr:uid="{A47EC1CA-1FCF-4EFC-9DD2-59FF85281769}">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4107B54A-908D-416B-B1B6-FE76F0832CDB}">
      <text>
        <r>
          <rPr>
            <sz val="9"/>
            <color indexed="81"/>
            <rFont val="Tahoma"/>
            <family val="2"/>
          </rPr>
          <t>Periodo desde el primero de enero al 30 de marzo</t>
        </r>
      </text>
    </comment>
    <comment ref="W3" authorId="0" shapeId="0" xr:uid="{C4E5BF5E-3FD6-415A-8A9E-7440F78C684C}">
      <text>
        <r>
          <rPr>
            <sz val="9"/>
            <color indexed="81"/>
            <rFont val="Tahoma"/>
            <family val="2"/>
          </rPr>
          <t>Periodo desde el primero de abril al 30 de junio</t>
        </r>
      </text>
    </comment>
    <comment ref="Y3" authorId="0" shapeId="0" xr:uid="{C7B6C5B8-A74B-4C48-BFAA-C5E1B3A10096}">
      <text>
        <r>
          <rPr>
            <sz val="9"/>
            <color indexed="81"/>
            <rFont val="Tahoma"/>
            <family val="2"/>
          </rPr>
          <t>Periodo desde el primero de julio al 30 de septiembre</t>
        </r>
      </text>
    </comment>
    <comment ref="AA3" authorId="0" shapeId="0" xr:uid="{AB9060AD-0088-48C4-959A-D5FE7D7EA3BC}">
      <text>
        <r>
          <rPr>
            <sz val="9"/>
            <color indexed="81"/>
            <rFont val="Tahoma"/>
            <family val="2"/>
          </rPr>
          <t>Periodo desde el primero de octubre al 31 de diciembre</t>
        </r>
      </text>
    </comment>
    <comment ref="AG3" authorId="0" shapeId="0" xr:uid="{7CC4233C-3291-4193-B54B-A63D094964FC}">
      <text>
        <r>
          <rPr>
            <sz val="9"/>
            <color indexed="81"/>
            <rFont val="Tahoma"/>
            <family val="2"/>
          </rPr>
          <t>De dónde provienen los fondos.</t>
        </r>
      </text>
    </comment>
    <comment ref="AH3" authorId="0" shapeId="0" xr:uid="{A5B0E9CF-33A6-4048-8445-190B3E86DCE7}">
      <text>
        <r>
          <rPr>
            <sz val="9"/>
            <color indexed="81"/>
            <rFont val="Tahoma"/>
            <family val="2"/>
          </rPr>
          <t xml:space="preserve">Monto presupuestado para desarrollar los Producto, Sub-productos y Actividades </t>
        </r>
      </text>
    </comment>
    <comment ref="A4" authorId="0" shapeId="0" xr:uid="{A2872326-0562-420A-87BA-D2CE7A0F0230}">
      <text>
        <r>
          <rPr>
            <sz val="9"/>
            <color indexed="81"/>
            <rFont val="Tahoma"/>
            <family val="2"/>
          </rPr>
          <t>Código que resume y enumera los diferentes niveles de planificación.</t>
        </r>
      </text>
    </comment>
    <comment ref="B4" authorId="0" shapeId="0" xr:uid="{D1A5FD88-4E64-410D-B195-147ECB9BC8FF}">
      <text>
        <r>
          <rPr>
            <sz val="9"/>
            <color indexed="81"/>
            <rFont val="Tahoma"/>
            <family val="2"/>
          </rPr>
          <t>Código de área asignado en el libro de códigos (Sheep: "Libro de Códigos" en color rojo).</t>
        </r>
      </text>
    </comment>
    <comment ref="C4" authorId="0" shapeId="0" xr:uid="{EB6DF40A-93FF-49E9-ADB3-45BC67EB000D}">
      <text>
        <r>
          <rPr>
            <sz val="9"/>
            <color indexed="81"/>
            <rFont val="Tahoma"/>
            <family val="2"/>
          </rPr>
          <t>Código jerárquico del producto en cuestión.</t>
        </r>
      </text>
    </comment>
    <comment ref="D4" authorId="0" shapeId="0" xr:uid="{1140E00A-0DDF-45CE-8CD6-56D15FDFC1D2}">
      <text>
        <r>
          <rPr>
            <sz val="9"/>
            <color indexed="81"/>
            <rFont val="Tahoma"/>
            <family val="2"/>
          </rPr>
          <t>Código jerárquico del sub-producto en cuestión.</t>
        </r>
      </text>
    </comment>
    <comment ref="E4" authorId="0" shapeId="0" xr:uid="{071558F5-D607-4664-A071-E889AB8CF3DB}">
      <text>
        <r>
          <rPr>
            <sz val="9"/>
            <color indexed="81"/>
            <rFont val="Tahoma"/>
            <family val="2"/>
          </rPr>
          <t>Código jerárquico de la actividad en cuestión.</t>
        </r>
      </text>
    </comment>
    <comment ref="F4" authorId="0" shapeId="0" xr:uid="{A6E45FAC-A0C3-4E8A-BB76-C2A10357B6B9}">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7B3F87F3-BCAA-4CC8-8213-444C1E698808}">
      <text>
        <r>
          <rPr>
            <sz val="9"/>
            <color indexed="81"/>
            <rFont val="Tahoma"/>
            <family val="2"/>
          </rPr>
          <t>Son bienes o servicios que la institución genera pero que se consumen dentro de la institución.</t>
        </r>
      </text>
    </comment>
    <comment ref="H4" authorId="0" shapeId="0" xr:uid="{B546013E-1B01-43B7-935F-230915378D09}">
      <text>
        <r>
          <rPr>
            <sz val="9"/>
            <color indexed="81"/>
            <rFont val="Tahoma"/>
            <family val="2"/>
          </rPr>
          <t xml:space="preserve">conjunto de acciones que se llevan a cabo para cumplir las metas de un producto o subproducto. 
</t>
        </r>
      </text>
    </comment>
    <comment ref="K4" authorId="0" shapeId="0" xr:uid="{60ABB293-ADF9-4C4A-9248-8AFE8DC29C9C}">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C5B8DBD3-4B7E-4696-BF15-7F16EBD5E098}">
      <text>
        <r>
          <rPr>
            <sz val="9"/>
            <color indexed="81"/>
            <rFont val="Tahoma"/>
            <family val="2"/>
          </rPr>
          <t>Responsables al más alto nivel de las áreas.</t>
        </r>
      </text>
    </comment>
    <comment ref="M4" authorId="0" shapeId="0" xr:uid="{1B382659-2EEA-4D2F-B181-C6235047EA16}">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DA77EC91-FB24-4A1A-86E6-DC7A52D38FD3}">
      <text>
        <r>
          <rPr>
            <sz val="9"/>
            <color indexed="81"/>
            <rFont val="Tahoma"/>
            <family val="2"/>
          </rPr>
          <t xml:space="preserve">Situación actual sobre el nivel de avance físico de la  actividad, subproducto, producto…
</t>
        </r>
      </text>
    </comment>
    <comment ref="O4" authorId="0" shapeId="0" xr:uid="{BDAAF380-8B87-4720-B083-281146BBA5C7}">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C81692C6-61AC-4B02-B316-F46CC25D6A6E}">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432E7359-FBFC-4BB7-B046-9C20C52F8E3E}">
      <text>
        <r>
          <rPr>
            <sz val="9"/>
            <color indexed="81"/>
            <rFont val="Tahoma"/>
            <family val="2"/>
          </rPr>
          <t>Segmentación o representación trimestral de la meta.</t>
        </r>
      </text>
    </comment>
    <comment ref="V4" authorId="0" shapeId="0" xr:uid="{08D1D03D-050E-450D-A2D2-89918B463C18}">
      <text>
        <r>
          <rPr>
            <sz val="9"/>
            <color indexed="81"/>
            <rFont val="Tahoma"/>
            <family val="2"/>
          </rPr>
          <t>Colocar el avance en relación a la meta propuesta para el mismo periodo.</t>
        </r>
      </text>
    </comment>
    <comment ref="W4" authorId="0" shapeId="0" xr:uid="{B8BFE05D-F5A8-4148-A084-35E6D3B86E72}">
      <text>
        <r>
          <rPr>
            <sz val="9"/>
            <color indexed="81"/>
            <rFont val="Tahoma"/>
            <family val="2"/>
          </rPr>
          <t>Segmentación o representación trimestral de la meta.</t>
        </r>
      </text>
    </comment>
    <comment ref="X4" authorId="0" shapeId="0" xr:uid="{36729F25-61A0-43B5-ACA1-03B2D24216F0}">
      <text>
        <r>
          <rPr>
            <sz val="9"/>
            <color indexed="81"/>
            <rFont val="Tahoma"/>
            <family val="2"/>
          </rPr>
          <t>Colocar el avance en relación a la meta propuesta para el mismo periodo.</t>
        </r>
      </text>
    </comment>
    <comment ref="Y4" authorId="0" shapeId="0" xr:uid="{53D2E1ED-68D2-487F-BE45-8AEF5F656B80}">
      <text>
        <r>
          <rPr>
            <sz val="9"/>
            <color indexed="81"/>
            <rFont val="Tahoma"/>
            <family val="2"/>
          </rPr>
          <t>Segmentación o representación trimestral de la meta.</t>
        </r>
      </text>
    </comment>
    <comment ref="Z4" authorId="0" shapeId="0" xr:uid="{D0AA5FFE-8762-4261-A28B-03D82DFBA436}">
      <text>
        <r>
          <rPr>
            <sz val="9"/>
            <color indexed="81"/>
            <rFont val="Tahoma"/>
            <family val="2"/>
          </rPr>
          <t>Colocar el avance en relación a la meta propuesta para el mismo periodo.</t>
        </r>
      </text>
    </comment>
    <comment ref="AA4" authorId="0" shapeId="0" xr:uid="{E04CEDA6-B83A-4377-92B3-4B83C37EA29B}">
      <text>
        <r>
          <rPr>
            <sz val="9"/>
            <color indexed="81"/>
            <rFont val="Tahoma"/>
            <family val="2"/>
          </rPr>
          <t>Segmentación o representación trimestral de la meta.</t>
        </r>
      </text>
    </comment>
    <comment ref="AB4" authorId="0" shapeId="0" xr:uid="{784A89DC-20CF-43F7-B47F-7734446783A4}">
      <text>
        <r>
          <rPr>
            <sz val="9"/>
            <color indexed="81"/>
            <rFont val="Tahoma"/>
            <family val="2"/>
          </rPr>
          <t>Colocar el avance en relación a la meta propuesta para el mismo periodo.</t>
        </r>
      </text>
    </comment>
    <comment ref="AC4" authorId="0" shapeId="0" xr:uid="{44552962-7008-4447-AE08-51699ABE590E}">
      <text>
        <r>
          <rPr>
            <sz val="9"/>
            <color indexed="81"/>
            <rFont val="Tahoma"/>
            <family val="2"/>
          </rPr>
          <t>Desplegar el listado de insumos por actividad o tarea.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4DCB69C6-2C71-4B38-B976-864B1CB11D34}">
      <text>
        <r>
          <rPr>
            <sz val="9"/>
            <color indexed="81"/>
            <rFont val="Tahoma"/>
            <family val="2"/>
          </rPr>
          <t>Seguimiento a la planificación y programación de los productos.</t>
        </r>
      </text>
    </comment>
    <comment ref="Q3" authorId="0" shapeId="0" xr:uid="{F8166AA9-FAB9-4063-9714-B9073EAB25D7}">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93A8BE79-E4BA-48CD-A26C-C0943DF3F602}">
      <text>
        <r>
          <rPr>
            <sz val="9"/>
            <color indexed="81"/>
            <rFont val="Tahoma"/>
            <family val="2"/>
          </rPr>
          <t>Es lo que se pretende alcanzar al final del periodo.</t>
        </r>
      </text>
    </comment>
    <comment ref="S3" authorId="0" shapeId="0" xr:uid="{319564AE-92AE-498F-9374-FF9CAD8D1494}">
      <text>
        <r>
          <rPr>
            <sz val="9"/>
            <color indexed="81"/>
            <rFont val="Tahoma"/>
            <family val="2"/>
          </rPr>
          <t>Representa los términos en que se debe medir el indicador de producto.</t>
        </r>
      </text>
    </comment>
    <comment ref="T3" authorId="0" shapeId="0" xr:uid="{5A175588-7EFB-4AD1-81D7-B2E3A709B80B}">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C27F0D36-605F-4871-A614-4A984632CFA8}">
      <text>
        <r>
          <rPr>
            <sz val="9"/>
            <color indexed="81"/>
            <rFont val="Tahoma"/>
            <family val="2"/>
          </rPr>
          <t>Periodo desde el primero de enero al 30 de marzo</t>
        </r>
      </text>
    </comment>
    <comment ref="W3" authorId="0" shapeId="0" xr:uid="{A82AE87A-1124-450F-9024-2CBAA2557D2E}">
      <text>
        <r>
          <rPr>
            <sz val="9"/>
            <color indexed="81"/>
            <rFont val="Tahoma"/>
            <family val="2"/>
          </rPr>
          <t>Periodo desde el primero de abril al 30 de junio</t>
        </r>
      </text>
    </comment>
    <comment ref="Y3" authorId="0" shapeId="0" xr:uid="{FBAA6176-EC35-4438-BFE1-8AF853FC0F17}">
      <text>
        <r>
          <rPr>
            <sz val="9"/>
            <color indexed="81"/>
            <rFont val="Tahoma"/>
            <family val="2"/>
          </rPr>
          <t>Periodo desde el primero de julio al 30 de septiembre</t>
        </r>
      </text>
    </comment>
    <comment ref="AA3" authorId="0" shapeId="0" xr:uid="{DE1B2D02-1DAF-46FC-A96E-D1CE67508C2C}">
      <text>
        <r>
          <rPr>
            <sz val="9"/>
            <color indexed="81"/>
            <rFont val="Tahoma"/>
            <family val="2"/>
          </rPr>
          <t>Periodo desde el primero de octubre al 31 de diciembre</t>
        </r>
      </text>
    </comment>
    <comment ref="AG3" authorId="0" shapeId="0" xr:uid="{F0410F1A-ECA0-4742-AD32-4096453EF049}">
      <text>
        <r>
          <rPr>
            <sz val="9"/>
            <color indexed="81"/>
            <rFont val="Tahoma"/>
            <family val="2"/>
          </rPr>
          <t>De dónde provienen los fondos.</t>
        </r>
      </text>
    </comment>
    <comment ref="AH3" authorId="0" shapeId="0" xr:uid="{74902911-DC3E-4281-86F5-3684CF82AC58}">
      <text>
        <r>
          <rPr>
            <sz val="9"/>
            <color indexed="81"/>
            <rFont val="Tahoma"/>
            <family val="2"/>
          </rPr>
          <t xml:space="preserve">Monto presupuestado para desarrollar los Producto, Sub-productos y Actividades </t>
        </r>
      </text>
    </comment>
    <comment ref="A4" authorId="0" shapeId="0" xr:uid="{ABE64975-BA2A-4169-BE72-FE135448FB0F}">
      <text>
        <r>
          <rPr>
            <sz val="9"/>
            <color indexed="81"/>
            <rFont val="Tahoma"/>
            <family val="2"/>
          </rPr>
          <t>Código que resume y enumera los diferentes niveles de planificación.</t>
        </r>
      </text>
    </comment>
    <comment ref="B4" authorId="0" shapeId="0" xr:uid="{A58DE0C9-199B-4F30-8C22-262559C6F761}">
      <text>
        <r>
          <rPr>
            <sz val="9"/>
            <color indexed="81"/>
            <rFont val="Tahoma"/>
            <family val="2"/>
          </rPr>
          <t>Código de área asignado en el libro de códigos (Sheep: "Libro de Códigos" en color rojo).</t>
        </r>
      </text>
    </comment>
    <comment ref="C4" authorId="0" shapeId="0" xr:uid="{C53DBF96-5CF5-4518-9328-FE76686CE9AF}">
      <text>
        <r>
          <rPr>
            <sz val="9"/>
            <color indexed="81"/>
            <rFont val="Tahoma"/>
            <family val="2"/>
          </rPr>
          <t>Código jerárquico del producto en cuestión.</t>
        </r>
      </text>
    </comment>
    <comment ref="D4" authorId="0" shapeId="0" xr:uid="{71FC6F48-0666-4F03-936D-AFAE30C9F125}">
      <text>
        <r>
          <rPr>
            <sz val="9"/>
            <color indexed="81"/>
            <rFont val="Tahoma"/>
            <family val="2"/>
          </rPr>
          <t>Código jerárquico del sub-producto en cuestión.</t>
        </r>
      </text>
    </comment>
    <comment ref="E4" authorId="0" shapeId="0" xr:uid="{CEE5A4FA-5587-4F49-BD22-8015BB61FCA8}">
      <text>
        <r>
          <rPr>
            <sz val="9"/>
            <color indexed="81"/>
            <rFont val="Tahoma"/>
            <family val="2"/>
          </rPr>
          <t>Código jerárquico de la actividad en cuestión.</t>
        </r>
      </text>
    </comment>
    <comment ref="F4" authorId="0" shapeId="0" xr:uid="{B959FAB5-F467-40E8-AAB7-B5B995D05942}">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22F09BF5-8F5E-48FC-87E2-61ED0816D519}">
      <text>
        <r>
          <rPr>
            <sz val="9"/>
            <color indexed="81"/>
            <rFont val="Tahoma"/>
            <family val="2"/>
          </rPr>
          <t>Son bienes o servicios que la institución genera pero que se consumen dentro de la institución.</t>
        </r>
      </text>
    </comment>
    <comment ref="H4" authorId="0" shapeId="0" xr:uid="{50C290AA-8658-4E05-A8ED-F77A240F0CFB}">
      <text>
        <r>
          <rPr>
            <sz val="9"/>
            <color indexed="81"/>
            <rFont val="Tahoma"/>
            <family val="2"/>
          </rPr>
          <t xml:space="preserve">conjunto de acciones que se llevan a cabo para cumplir las metas de un producto o subproducto. 
</t>
        </r>
      </text>
    </comment>
    <comment ref="J4" authorId="0" shapeId="0" xr:uid="{1E348DCE-4F53-4C6C-AE46-08AA4C35B1AD}">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760A4041-AFB6-4613-B882-35C845AFF5D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C5F78FC2-BEE3-48D8-AE2A-38544FC03DCE}">
      <text>
        <r>
          <rPr>
            <sz val="9"/>
            <color indexed="81"/>
            <rFont val="Tahoma"/>
            <family val="2"/>
          </rPr>
          <t>Responsables al más alto nivel de las áreas.</t>
        </r>
      </text>
    </comment>
    <comment ref="M4" authorId="0" shapeId="0" xr:uid="{1E6935C1-0F38-4CAA-A84A-6FC2B63E8D42}">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39EE6A10-7B2C-45F3-8261-C5EE112B69A0}">
      <text>
        <r>
          <rPr>
            <sz val="9"/>
            <color indexed="81"/>
            <rFont val="Tahoma"/>
            <family val="2"/>
          </rPr>
          <t xml:space="preserve">Situación actual sobre el nivel de avance físico de la  actividad, subproducto, producto…
</t>
        </r>
      </text>
    </comment>
    <comment ref="O4" authorId="0" shapeId="0" xr:uid="{BAB047CE-3F16-44DC-AE65-C6805848786C}">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F97888C5-49ED-4B9E-9444-AC15B5961A8A}">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F6F358EA-E9CE-41F5-8D28-0DD7472520A7}">
      <text>
        <r>
          <rPr>
            <sz val="9"/>
            <color indexed="81"/>
            <rFont val="Tahoma"/>
            <family val="2"/>
          </rPr>
          <t>Segmentación o representación trimestral de la meta.</t>
        </r>
      </text>
    </comment>
    <comment ref="V4" authorId="0" shapeId="0" xr:uid="{5BF5FE47-CD6F-4B4B-94AC-0947E57A996B}">
      <text>
        <r>
          <rPr>
            <sz val="9"/>
            <color indexed="81"/>
            <rFont val="Tahoma"/>
            <family val="2"/>
          </rPr>
          <t>Colocar el avance en relación a la meta propuesta para el mismo periodo.</t>
        </r>
      </text>
    </comment>
    <comment ref="W4" authorId="0" shapeId="0" xr:uid="{0FFA3B93-2F47-4262-8E4E-58976500EA96}">
      <text>
        <r>
          <rPr>
            <sz val="9"/>
            <color indexed="81"/>
            <rFont val="Tahoma"/>
            <family val="2"/>
          </rPr>
          <t>Segmentación o representación trimestral de la meta.</t>
        </r>
      </text>
    </comment>
    <comment ref="X4" authorId="0" shapeId="0" xr:uid="{8F1AC7E5-0C33-4AEE-96AE-7F9B4ACAE014}">
      <text>
        <r>
          <rPr>
            <sz val="9"/>
            <color indexed="81"/>
            <rFont val="Tahoma"/>
            <family val="2"/>
          </rPr>
          <t>Colocar el avance en relación a la meta propuesta para el mismo periodo.</t>
        </r>
      </text>
    </comment>
    <comment ref="Y4" authorId="0" shapeId="0" xr:uid="{B6B50B32-DC15-4949-A6AD-4A7B4108C29A}">
      <text>
        <r>
          <rPr>
            <sz val="9"/>
            <color indexed="81"/>
            <rFont val="Tahoma"/>
            <family val="2"/>
          </rPr>
          <t>Segmentación o representación trimestral de la meta.</t>
        </r>
      </text>
    </comment>
    <comment ref="Z4" authorId="0" shapeId="0" xr:uid="{BDA9D6D9-D5C3-4DEB-AB84-CF73EAD65109}">
      <text>
        <r>
          <rPr>
            <sz val="9"/>
            <color indexed="81"/>
            <rFont val="Tahoma"/>
            <family val="2"/>
          </rPr>
          <t>Colocar el avance en relación a la meta propuesta para el mismo periodo.</t>
        </r>
      </text>
    </comment>
    <comment ref="AA4" authorId="0" shapeId="0" xr:uid="{B66DD966-1CAE-4E03-98B0-41AA8FFF22E0}">
      <text>
        <r>
          <rPr>
            <sz val="9"/>
            <color indexed="81"/>
            <rFont val="Tahoma"/>
            <family val="2"/>
          </rPr>
          <t>Segmentación o representación trimestral de la meta.</t>
        </r>
      </text>
    </comment>
    <comment ref="AB4" authorId="0" shapeId="0" xr:uid="{34E57BEA-78A5-4637-8E8A-A355FB9B2738}">
      <text>
        <r>
          <rPr>
            <sz val="9"/>
            <color indexed="81"/>
            <rFont val="Tahoma"/>
            <family val="2"/>
          </rPr>
          <t>Colocar el avance en relación a la meta propuesta para el mismo periodo.</t>
        </r>
      </text>
    </comment>
    <comment ref="AC4" authorId="0" shapeId="0" xr:uid="{11BC7831-C415-407B-923B-D09B36D829B2}">
      <text>
        <r>
          <rPr>
            <sz val="9"/>
            <color indexed="81"/>
            <rFont val="Tahoma"/>
            <family val="2"/>
          </rPr>
          <t>Desplegar el listado de insumos por actividad o tarea.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Francis Castro</author>
    <author>Suleyka Frias Local</author>
    <author>Aileen Decamps</author>
  </authors>
  <commentList>
    <comment ref="Q2" authorId="0" shapeId="0" xr:uid="{67E28F6B-8E55-4DEF-9337-C653B5C686D7}">
      <text>
        <r>
          <rPr>
            <sz val="9"/>
            <color indexed="81"/>
            <rFont val="Tahoma"/>
            <family val="2"/>
          </rPr>
          <t>Seguimiento a la planificación y programación de los productos.</t>
        </r>
      </text>
    </comment>
    <comment ref="Q3" authorId="0" shapeId="0" xr:uid="{F383AA2A-E7C3-4749-918A-590B25701796}">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11F23BA1-AE01-47DB-96C2-EF53C67ADCDF}">
      <text>
        <r>
          <rPr>
            <sz val="9"/>
            <color indexed="81"/>
            <rFont val="Tahoma"/>
            <family val="2"/>
          </rPr>
          <t>Es lo que se pretende alcanzar al final del periodo.</t>
        </r>
      </text>
    </comment>
    <comment ref="S3" authorId="0" shapeId="0" xr:uid="{4830AB01-F21C-4683-B3D1-E145EFF824A4}">
      <text>
        <r>
          <rPr>
            <sz val="9"/>
            <color indexed="81"/>
            <rFont val="Tahoma"/>
            <family val="2"/>
          </rPr>
          <t>Representa los términos en que se debe medir el indicador de producto.</t>
        </r>
      </text>
    </comment>
    <comment ref="T3" authorId="0" shapeId="0" xr:uid="{157DA49F-2525-4D6C-A16B-7876A98FA271}">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C2B4DDA6-0133-4B1F-9A24-95358C9C8B84}">
      <text>
        <r>
          <rPr>
            <sz val="9"/>
            <color indexed="81"/>
            <rFont val="Tahoma"/>
            <family val="2"/>
          </rPr>
          <t>Periodo desde el primero de enero al 30 de marzo</t>
        </r>
      </text>
    </comment>
    <comment ref="W3" authorId="0" shapeId="0" xr:uid="{4B494E8C-96CF-4951-B8B1-5B2A51AA08BA}">
      <text>
        <r>
          <rPr>
            <sz val="9"/>
            <color indexed="81"/>
            <rFont val="Tahoma"/>
            <family val="2"/>
          </rPr>
          <t>Periodo desde el primero de abril al 30 de junio</t>
        </r>
      </text>
    </comment>
    <comment ref="Y3" authorId="0" shapeId="0" xr:uid="{C5AD1F22-C52A-4755-9B52-A230DB9E5F58}">
      <text>
        <r>
          <rPr>
            <sz val="9"/>
            <color indexed="81"/>
            <rFont val="Tahoma"/>
            <family val="2"/>
          </rPr>
          <t>Periodo desde el primero de julio al 30 de septiembre</t>
        </r>
      </text>
    </comment>
    <comment ref="AA3" authorId="0" shapeId="0" xr:uid="{B173F34F-C2AC-4CFF-95C5-02E9B8724819}">
      <text>
        <r>
          <rPr>
            <sz val="9"/>
            <color indexed="81"/>
            <rFont val="Tahoma"/>
            <family val="2"/>
          </rPr>
          <t>Periodo desde el primero de octubre al 31 de diciembre</t>
        </r>
      </text>
    </comment>
    <comment ref="AG3" authorId="0" shapeId="0" xr:uid="{2608185F-9C91-4708-B43F-645F685F3A26}">
      <text>
        <r>
          <rPr>
            <sz val="9"/>
            <color indexed="81"/>
            <rFont val="Tahoma"/>
            <family val="2"/>
          </rPr>
          <t>De dónde provienen los fondos.</t>
        </r>
      </text>
    </comment>
    <comment ref="AH3" authorId="0" shapeId="0" xr:uid="{9FBF9F81-2652-44BB-898B-FD77DB3E8C7A}">
      <text>
        <r>
          <rPr>
            <sz val="9"/>
            <color indexed="81"/>
            <rFont val="Tahoma"/>
            <family val="2"/>
          </rPr>
          <t xml:space="preserve">Monto presupuestado para desarrollar los Producto, Sub-productos y Actividades </t>
        </r>
      </text>
    </comment>
    <comment ref="A4" authorId="0" shapeId="0" xr:uid="{3F0D7AA6-9D8A-4643-9E1C-8B9C3A7D4EB4}">
      <text>
        <r>
          <rPr>
            <sz val="9"/>
            <color indexed="81"/>
            <rFont val="Tahoma"/>
            <family val="2"/>
          </rPr>
          <t>Código que resume y enumera los diferentes niveles de planificación.</t>
        </r>
      </text>
    </comment>
    <comment ref="B4" authorId="0" shapeId="0" xr:uid="{9C71728C-3C43-4054-A0E8-089F7327D23B}">
      <text>
        <r>
          <rPr>
            <sz val="9"/>
            <color indexed="81"/>
            <rFont val="Tahoma"/>
            <family val="2"/>
          </rPr>
          <t>Código de área asignado en el libro de códigos (Sheep: "Libro de Códigos" en color rojo).</t>
        </r>
      </text>
    </comment>
    <comment ref="C4" authorId="0" shapeId="0" xr:uid="{0E22A480-BC81-417A-A011-50456474315F}">
      <text>
        <r>
          <rPr>
            <sz val="9"/>
            <color indexed="81"/>
            <rFont val="Tahoma"/>
            <family val="2"/>
          </rPr>
          <t>Código jerárquico del producto en cuestión.</t>
        </r>
      </text>
    </comment>
    <comment ref="D4" authorId="0" shapeId="0" xr:uid="{07C0EB71-20F2-43B6-9E87-8927F135A054}">
      <text>
        <r>
          <rPr>
            <sz val="9"/>
            <color indexed="81"/>
            <rFont val="Tahoma"/>
            <family val="2"/>
          </rPr>
          <t>Código jerárquico del sub-producto en cuestión.</t>
        </r>
      </text>
    </comment>
    <comment ref="E4" authorId="0" shapeId="0" xr:uid="{20744CAF-2DD4-42C7-A265-8F7B9C82DC00}">
      <text>
        <r>
          <rPr>
            <sz val="9"/>
            <color indexed="81"/>
            <rFont val="Tahoma"/>
            <family val="2"/>
          </rPr>
          <t>Código jerárquico de la actividad en cuestión.</t>
        </r>
      </text>
    </comment>
    <comment ref="F4" authorId="0" shapeId="0" xr:uid="{715E7CFC-C251-4E5D-921A-FF5F61C4F208}">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416E24AC-3A19-4260-A69B-94B7963A5AA1}">
      <text>
        <r>
          <rPr>
            <sz val="9"/>
            <color indexed="81"/>
            <rFont val="Tahoma"/>
            <family val="2"/>
          </rPr>
          <t>Son bienes o servicios que la institución genera pero que se consumen dentro de la institución.</t>
        </r>
      </text>
    </comment>
    <comment ref="H4" authorId="0" shapeId="0" xr:uid="{4DB8E2F9-07BE-4392-871C-B2B15AFEB6BF}">
      <text>
        <r>
          <rPr>
            <sz val="9"/>
            <color indexed="81"/>
            <rFont val="Tahoma"/>
            <family val="2"/>
          </rPr>
          <t xml:space="preserve">conjunto de acciones que se llevan a cabo para cumplir las metas de un producto o subproducto. 
</t>
        </r>
      </text>
    </comment>
    <comment ref="J4" authorId="0" shapeId="0" xr:uid="{B716D44E-A702-492F-BF49-B81E33C1425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4764D253-D316-40C2-A405-E220F12A587C}">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44C3C792-CE60-4BB2-A002-B51367D5219B}">
      <text>
        <r>
          <rPr>
            <sz val="9"/>
            <color indexed="81"/>
            <rFont val="Tahoma"/>
            <family val="2"/>
          </rPr>
          <t>Responsables al más alto nivel de las áreas.</t>
        </r>
      </text>
    </comment>
    <comment ref="M4" authorId="0" shapeId="0" xr:uid="{D6B25AED-2F4F-437F-8E72-6E5686F6AFB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10EC076F-0A2F-4542-A2F3-2FD138D1E600}">
      <text>
        <r>
          <rPr>
            <sz val="9"/>
            <color indexed="81"/>
            <rFont val="Tahoma"/>
            <family val="2"/>
          </rPr>
          <t xml:space="preserve">Situación actual sobre el nivel de avance físico de la  actividad, subproducto, producto…
</t>
        </r>
      </text>
    </comment>
    <comment ref="O4" authorId="0" shapeId="0" xr:uid="{1058FB0C-8CCB-41C5-94DF-61297A26BAC8}">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CC64458C-46E1-43B4-9EA8-A8458BE8649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79C7D21C-2497-47E5-9AD4-1587058B4D7D}">
      <text>
        <r>
          <rPr>
            <sz val="9"/>
            <color indexed="81"/>
            <rFont val="Tahoma"/>
            <family val="2"/>
          </rPr>
          <t>Segmentación o representación trimestral de la meta.</t>
        </r>
      </text>
    </comment>
    <comment ref="V4" authorId="0" shapeId="0" xr:uid="{EF6D8821-4159-4C8D-803A-EC09BFE65031}">
      <text>
        <r>
          <rPr>
            <sz val="9"/>
            <color indexed="81"/>
            <rFont val="Tahoma"/>
            <family val="2"/>
          </rPr>
          <t>Colocar el avance en relación a la meta propuesta para el mismo periodo.</t>
        </r>
      </text>
    </comment>
    <comment ref="W4" authorId="0" shapeId="0" xr:uid="{36441A0F-957E-4CD5-8B44-87B8F9A0F2C0}">
      <text>
        <r>
          <rPr>
            <sz val="9"/>
            <color indexed="81"/>
            <rFont val="Tahoma"/>
            <family val="2"/>
          </rPr>
          <t>Segmentación o representación trimestral de la meta.</t>
        </r>
      </text>
    </comment>
    <comment ref="X4" authorId="0" shapeId="0" xr:uid="{E07B9297-D2AF-43F1-82FF-80A8C7FEB6A4}">
      <text>
        <r>
          <rPr>
            <sz val="9"/>
            <color indexed="81"/>
            <rFont val="Tahoma"/>
            <family val="2"/>
          </rPr>
          <t>Colocar el avance en relación a la meta propuesta para el mismo periodo.</t>
        </r>
      </text>
    </comment>
    <comment ref="Y4" authorId="0" shapeId="0" xr:uid="{C5747F40-D0C8-4511-9DA3-5EA47C00B19D}">
      <text>
        <r>
          <rPr>
            <sz val="9"/>
            <color indexed="81"/>
            <rFont val="Tahoma"/>
            <family val="2"/>
          </rPr>
          <t>Segmentación o representación trimestral de la meta.</t>
        </r>
      </text>
    </comment>
    <comment ref="Z4" authorId="0" shapeId="0" xr:uid="{6E87D1B0-41CC-4359-81EF-1A9630AB438E}">
      <text>
        <r>
          <rPr>
            <sz val="9"/>
            <color indexed="81"/>
            <rFont val="Tahoma"/>
            <family val="2"/>
          </rPr>
          <t>Colocar el avance en relación a la meta propuesta para el mismo periodo.</t>
        </r>
      </text>
    </comment>
    <comment ref="AA4" authorId="0" shapeId="0" xr:uid="{E1C84BD6-5C70-47B0-AF2F-036C5C7DB174}">
      <text>
        <r>
          <rPr>
            <sz val="9"/>
            <color indexed="81"/>
            <rFont val="Tahoma"/>
            <family val="2"/>
          </rPr>
          <t>Segmentación o representación trimestral de la meta.</t>
        </r>
      </text>
    </comment>
    <comment ref="AB4" authorId="0" shapeId="0" xr:uid="{81188DB4-DD72-4544-B4EA-4B3D1940A2C9}">
      <text>
        <r>
          <rPr>
            <sz val="9"/>
            <color indexed="81"/>
            <rFont val="Tahoma"/>
            <family val="2"/>
          </rPr>
          <t>Colocar el avance en relación a la meta propuesta para el mismo periodo.</t>
        </r>
      </text>
    </comment>
    <comment ref="AC4" authorId="0" shapeId="0" xr:uid="{1F7A6C86-128F-4CCD-BE1A-2D86D147FD2F}">
      <text>
        <r>
          <rPr>
            <sz val="9"/>
            <color indexed="81"/>
            <rFont val="Tahoma"/>
            <family val="2"/>
          </rPr>
          <t>Desplegar el listado de insumos por actividad o tarea.</t>
        </r>
      </text>
    </comment>
    <comment ref="X12" authorId="1" shapeId="0" xr:uid="{E14D5D3F-BCFC-41E1-B673-39631D0C63AF}">
      <text>
        <r>
          <rPr>
            <b/>
            <sz val="9"/>
            <color indexed="81"/>
            <rFont val="Tahoma"/>
            <family val="2"/>
          </rPr>
          <t>Suleyka Frias Local:</t>
        </r>
        <r>
          <rPr>
            <sz val="9"/>
            <color indexed="81"/>
            <rFont val="Tahoma"/>
            <family val="2"/>
          </rPr>
          <t xml:space="preserve">
verificar el porcentaje porque se generó todo lo que estaba listo y aprobado por mensura en este trimestre.</t>
        </r>
      </text>
    </comment>
    <comment ref="X13" authorId="1" shapeId="0" xr:uid="{9E8ABA09-259A-4F24-AC13-658E7B067390}">
      <text>
        <r>
          <rPr>
            <b/>
            <sz val="9"/>
            <color indexed="81"/>
            <rFont val="Tahoma"/>
            <family val="2"/>
          </rPr>
          <t>Suleyka Frias Local:</t>
        </r>
        <r>
          <rPr>
            <sz val="9"/>
            <color indexed="81"/>
            <rFont val="Tahoma"/>
            <family val="2"/>
          </rPr>
          <t xml:space="preserve">
verificar el porcentaje porque se generó todo lo que estaba listo y aprobado por mensura en este trimestre.</t>
        </r>
      </text>
    </comment>
    <comment ref="F27" authorId="2" shapeId="0" xr:uid="{A1099AF8-CE1C-4F2F-968A-B85190B11F77}">
      <text>
        <r>
          <rPr>
            <b/>
            <sz val="20"/>
            <color indexed="81"/>
            <rFont val="Tahoma"/>
            <family val="2"/>
          </rPr>
          <t>Aileen Decamps:</t>
        </r>
        <r>
          <rPr>
            <sz val="20"/>
            <color indexed="81"/>
            <rFont val="Tahoma"/>
            <family val="2"/>
          </rPr>
          <t xml:space="preserve">
Eliminar ya que de alguna manera se contempla en la actividad de post entrega.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D1E35733-805D-4B53-8452-94B3F0BACB28}">
      <text>
        <r>
          <rPr>
            <sz val="9"/>
            <color indexed="81"/>
            <rFont val="Tahoma"/>
            <family val="2"/>
          </rPr>
          <t>Seguimiento a la planificación y programación de los productos.</t>
        </r>
      </text>
    </comment>
    <comment ref="Q3" authorId="0" shapeId="0" xr:uid="{8805DEA1-AC1A-49B2-8F2C-35849E87C8D5}">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897A8B64-FB9A-40EE-B97D-35A0D9609D8A}">
      <text>
        <r>
          <rPr>
            <sz val="9"/>
            <color indexed="81"/>
            <rFont val="Tahoma"/>
            <family val="2"/>
          </rPr>
          <t>Es lo que se pretende alcanzar al final del periodo.</t>
        </r>
      </text>
    </comment>
    <comment ref="S3" authorId="0" shapeId="0" xr:uid="{2B056DD0-A6FB-43AA-8C7D-B4689B139418}">
      <text>
        <r>
          <rPr>
            <sz val="9"/>
            <color indexed="81"/>
            <rFont val="Tahoma"/>
            <family val="2"/>
          </rPr>
          <t>Representa los términos en que se debe medir el indicador de producto.</t>
        </r>
      </text>
    </comment>
    <comment ref="T3" authorId="0" shapeId="0" xr:uid="{E35A3E4F-5506-40A1-8973-DAE41B7F880C}">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AB1CCA7F-3E3E-4B76-9F19-0C1D583DE200}">
      <text>
        <r>
          <rPr>
            <sz val="9"/>
            <color indexed="81"/>
            <rFont val="Tahoma"/>
            <family val="2"/>
          </rPr>
          <t>Periodo desde el primero de enero al 30 de marzo</t>
        </r>
      </text>
    </comment>
    <comment ref="W3" authorId="0" shapeId="0" xr:uid="{19F58E5A-8FAC-4F4E-AEC9-8DA96D266D01}">
      <text>
        <r>
          <rPr>
            <sz val="9"/>
            <color indexed="81"/>
            <rFont val="Tahoma"/>
            <family val="2"/>
          </rPr>
          <t>Periodo desde el primero de abril al 30 de junio</t>
        </r>
      </text>
    </comment>
    <comment ref="Y3" authorId="0" shapeId="0" xr:uid="{B57240E1-E15C-4001-ABF4-0B8AC94A468C}">
      <text>
        <r>
          <rPr>
            <sz val="9"/>
            <color indexed="81"/>
            <rFont val="Tahoma"/>
            <family val="2"/>
          </rPr>
          <t>Periodo desde el primero de julio al 30 de septiembre</t>
        </r>
      </text>
    </comment>
    <comment ref="AA3" authorId="0" shapeId="0" xr:uid="{4DD384DD-464F-45A7-B264-B35463A05F7A}">
      <text>
        <r>
          <rPr>
            <sz val="9"/>
            <color indexed="81"/>
            <rFont val="Tahoma"/>
            <family val="2"/>
          </rPr>
          <t>Periodo desde el primero de octubre al 31 de diciembre</t>
        </r>
      </text>
    </comment>
    <comment ref="AG3" authorId="0" shapeId="0" xr:uid="{C73BF194-3B9E-4135-A492-8B50D179464C}">
      <text>
        <r>
          <rPr>
            <sz val="9"/>
            <color indexed="81"/>
            <rFont val="Tahoma"/>
            <family val="2"/>
          </rPr>
          <t>De dónde provienen los fondos.</t>
        </r>
      </text>
    </comment>
    <comment ref="AH3" authorId="0" shapeId="0" xr:uid="{E3A9647B-164A-4460-9184-0B19F49C5D1E}">
      <text>
        <r>
          <rPr>
            <sz val="9"/>
            <color indexed="81"/>
            <rFont val="Tahoma"/>
            <family val="2"/>
          </rPr>
          <t xml:space="preserve">Monto presupuestado para desarrollar los Producto, Sub-productos y Actividades </t>
        </r>
      </text>
    </comment>
    <comment ref="A4" authorId="0" shapeId="0" xr:uid="{A6016C12-EC40-4D88-9627-078BDABF7A87}">
      <text>
        <r>
          <rPr>
            <sz val="9"/>
            <color indexed="81"/>
            <rFont val="Tahoma"/>
            <family val="2"/>
          </rPr>
          <t>Código que resume y enumera los diferentes niveles de planificación.</t>
        </r>
      </text>
    </comment>
    <comment ref="B4" authorId="0" shapeId="0" xr:uid="{854CC202-99A5-43B9-9782-A6B5426CF1A6}">
      <text>
        <r>
          <rPr>
            <sz val="9"/>
            <color indexed="81"/>
            <rFont val="Tahoma"/>
            <family val="2"/>
          </rPr>
          <t>Código de área asignado en el libro de códigos (Sheep: "Libro de Códigos" en color rojo).</t>
        </r>
      </text>
    </comment>
    <comment ref="C4" authorId="0" shapeId="0" xr:uid="{AC5AD221-D33D-4C13-A72B-541DADEDB421}">
      <text>
        <r>
          <rPr>
            <sz val="9"/>
            <color indexed="81"/>
            <rFont val="Tahoma"/>
            <family val="2"/>
          </rPr>
          <t>Código jerárquico del producto en cuestión.</t>
        </r>
      </text>
    </comment>
    <comment ref="D4" authorId="0" shapeId="0" xr:uid="{13E430F6-5F9C-4C12-9386-2AF16A8970A8}">
      <text>
        <r>
          <rPr>
            <sz val="9"/>
            <color indexed="81"/>
            <rFont val="Tahoma"/>
            <family val="2"/>
          </rPr>
          <t>Código jerárquico del sub-producto en cuestión.</t>
        </r>
      </text>
    </comment>
    <comment ref="E4" authorId="0" shapeId="0" xr:uid="{9BAF7705-1F93-41F5-9DB7-E6E35A6A59FD}">
      <text>
        <r>
          <rPr>
            <sz val="9"/>
            <color indexed="81"/>
            <rFont val="Tahoma"/>
            <family val="2"/>
          </rPr>
          <t>Código jerárquico de la actividad en cuestión.</t>
        </r>
      </text>
    </comment>
    <comment ref="F4" authorId="0" shapeId="0" xr:uid="{89E498A8-5FE5-4B64-A723-EAAE8BCA19FC}">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725C96DF-76D7-48F4-9FA0-F8A624B675D8}">
      <text>
        <r>
          <rPr>
            <sz val="9"/>
            <color indexed="81"/>
            <rFont val="Tahoma"/>
            <family val="2"/>
          </rPr>
          <t>Son bienes o servicios que la institución genera pero que se consumen dentro de la institución.</t>
        </r>
      </text>
    </comment>
    <comment ref="H4" authorId="0" shapeId="0" xr:uid="{7E876FA1-0590-45FC-B61B-5D07A95E7963}">
      <text>
        <r>
          <rPr>
            <sz val="9"/>
            <color indexed="81"/>
            <rFont val="Tahoma"/>
            <family val="2"/>
          </rPr>
          <t xml:space="preserve">conjunto de acciones que se llevan a cabo para cumplir las metas de un producto o subproducto. 
</t>
        </r>
      </text>
    </comment>
    <comment ref="J4" authorId="0" shapeId="0" xr:uid="{7CC2ABC9-B265-472A-8832-00A5F0F330A6}">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682FE6B7-3D17-4C9B-A0EE-546E4DFADF61}">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188EF3D2-000C-4200-A7F5-A1E2516652CA}">
      <text>
        <r>
          <rPr>
            <sz val="9"/>
            <color indexed="81"/>
            <rFont val="Tahoma"/>
            <family val="2"/>
          </rPr>
          <t>Responsables al más alto nivel de las áreas.</t>
        </r>
      </text>
    </comment>
    <comment ref="M4" authorId="0" shapeId="0" xr:uid="{071D2DDB-3B46-4779-9EA9-349AFFE2D44B}">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EBD216BC-7C0E-43DB-9C37-C4323B0F4074}">
      <text>
        <r>
          <rPr>
            <sz val="9"/>
            <color indexed="81"/>
            <rFont val="Tahoma"/>
            <family val="2"/>
          </rPr>
          <t xml:space="preserve">Situación actual sobre el nivel de avance físico de la  actividad, subproducto, producto…
</t>
        </r>
      </text>
    </comment>
    <comment ref="O4" authorId="0" shapeId="0" xr:uid="{9A7F6F69-C9B5-46BA-B373-AF1B657FAF2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51CE0AE1-8FE0-40BD-A278-D21DBC2658DB}">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CEB13903-29BB-4222-B1A2-9EFF5CEB427D}">
      <text>
        <r>
          <rPr>
            <sz val="9"/>
            <color indexed="81"/>
            <rFont val="Tahoma"/>
            <family val="2"/>
          </rPr>
          <t>Segmentación o representación trimestral de la meta.</t>
        </r>
      </text>
    </comment>
    <comment ref="V4" authorId="0" shapeId="0" xr:uid="{F3B53B1A-6E53-4B9B-A996-9B5580A17E66}">
      <text>
        <r>
          <rPr>
            <sz val="9"/>
            <color indexed="81"/>
            <rFont val="Tahoma"/>
            <family val="2"/>
          </rPr>
          <t>Colocar el avance en relación a la meta propuesta para el mismo periodo.</t>
        </r>
      </text>
    </comment>
    <comment ref="W4" authorId="0" shapeId="0" xr:uid="{578DF684-EBCC-48F1-83D3-216F34F69027}">
      <text>
        <r>
          <rPr>
            <sz val="9"/>
            <color indexed="81"/>
            <rFont val="Tahoma"/>
            <family val="2"/>
          </rPr>
          <t>Segmentación o representación trimestral de la meta.</t>
        </r>
      </text>
    </comment>
    <comment ref="X4" authorId="0" shapeId="0" xr:uid="{B6092B5B-883F-47A7-9BD4-AA743A95C985}">
      <text>
        <r>
          <rPr>
            <sz val="9"/>
            <color indexed="81"/>
            <rFont val="Tahoma"/>
            <family val="2"/>
          </rPr>
          <t>Colocar el avance en relación a la meta propuesta para el mismo periodo.</t>
        </r>
      </text>
    </comment>
    <comment ref="Y4" authorId="0" shapeId="0" xr:uid="{2D98CEA9-3DD2-45CE-A6AA-3F6FCE8A5E95}">
      <text>
        <r>
          <rPr>
            <sz val="9"/>
            <color indexed="81"/>
            <rFont val="Tahoma"/>
            <family val="2"/>
          </rPr>
          <t>Segmentación o representación trimestral de la meta.</t>
        </r>
      </text>
    </comment>
    <comment ref="Z4" authorId="0" shapeId="0" xr:uid="{A0551A65-046B-4443-AC2F-7653C20F96B2}">
      <text>
        <r>
          <rPr>
            <sz val="9"/>
            <color indexed="81"/>
            <rFont val="Tahoma"/>
            <family val="2"/>
          </rPr>
          <t>Colocar el avance en relación a la meta propuesta para el mismo periodo.</t>
        </r>
      </text>
    </comment>
    <comment ref="AA4" authorId="0" shapeId="0" xr:uid="{45B59ACB-9DC4-4B6B-8402-92BD2B3FA558}">
      <text>
        <r>
          <rPr>
            <sz val="9"/>
            <color indexed="81"/>
            <rFont val="Tahoma"/>
            <family val="2"/>
          </rPr>
          <t>Segmentación o representación trimestral de la meta.</t>
        </r>
      </text>
    </comment>
    <comment ref="AB4" authorId="0" shapeId="0" xr:uid="{3F2F73C7-4C14-46CA-B2C1-B95FA24EEEE0}">
      <text>
        <r>
          <rPr>
            <sz val="9"/>
            <color indexed="81"/>
            <rFont val="Tahoma"/>
            <family val="2"/>
          </rPr>
          <t>Colocar el avance en relación a la meta propuesta para el mismo periodo.</t>
        </r>
      </text>
    </comment>
    <comment ref="AC4" authorId="0" shapeId="0" xr:uid="{C1A094AE-1A2A-4CBF-86B7-19A7C3D9445C}">
      <text>
        <r>
          <rPr>
            <sz val="9"/>
            <color indexed="81"/>
            <rFont val="Tahoma"/>
            <family val="2"/>
          </rPr>
          <t>Desplegar el listado de insumos por actividad o tarea.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A83BF1AE-0C91-4C6E-9A2D-C2DAB61A85F2}">
      <text>
        <r>
          <rPr>
            <sz val="9"/>
            <color indexed="81"/>
            <rFont val="Tahoma"/>
            <family val="2"/>
          </rPr>
          <t>Seguimiento a la planificación y programación de los productos.</t>
        </r>
      </text>
    </comment>
    <comment ref="Q3" authorId="0" shapeId="0" xr:uid="{FAB37563-2EC1-44E7-B9D9-D7EF9AFE3658}">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7AB421DC-23BA-427B-9E08-6C25A72EB131}">
      <text>
        <r>
          <rPr>
            <sz val="9"/>
            <color indexed="81"/>
            <rFont val="Tahoma"/>
            <family val="2"/>
          </rPr>
          <t>Es lo que se pretende alcanzar al final del periodo.</t>
        </r>
      </text>
    </comment>
    <comment ref="S3" authorId="0" shapeId="0" xr:uid="{6F822509-87E0-4BDC-BCDB-E38523981419}">
      <text>
        <r>
          <rPr>
            <sz val="9"/>
            <color indexed="81"/>
            <rFont val="Tahoma"/>
            <family val="2"/>
          </rPr>
          <t>Representa los términos en que se debe medir el indicador de producto.</t>
        </r>
      </text>
    </comment>
    <comment ref="T3" authorId="0" shapeId="0" xr:uid="{7CFD44C8-5FFD-4CC7-98FE-0158CF93E873}">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A3E0EEEB-C81D-4C62-BE83-E2F1CBE9885C}">
      <text>
        <r>
          <rPr>
            <sz val="9"/>
            <color indexed="81"/>
            <rFont val="Tahoma"/>
            <family val="2"/>
          </rPr>
          <t>Periodo desde el primero de enero al 30 de marzo</t>
        </r>
      </text>
    </comment>
    <comment ref="W3" authorId="0" shapeId="0" xr:uid="{B38A6977-1F45-40EC-9B00-0AAB500D9E37}">
      <text>
        <r>
          <rPr>
            <sz val="9"/>
            <color indexed="81"/>
            <rFont val="Tahoma"/>
            <family val="2"/>
          </rPr>
          <t>Periodo desde el primero de abril al 30 de junio</t>
        </r>
      </text>
    </comment>
    <comment ref="Y3" authorId="0" shapeId="0" xr:uid="{077AE4FC-D3DE-4078-85C7-A5016BFFDCBC}">
      <text>
        <r>
          <rPr>
            <sz val="9"/>
            <color indexed="81"/>
            <rFont val="Tahoma"/>
            <family val="2"/>
          </rPr>
          <t>Periodo desde el primero de julio al 30 de septiembre</t>
        </r>
      </text>
    </comment>
    <comment ref="AA3" authorId="0" shapeId="0" xr:uid="{95EF4C40-EC69-4F08-A495-1C08D27240D4}">
      <text>
        <r>
          <rPr>
            <sz val="9"/>
            <color indexed="81"/>
            <rFont val="Tahoma"/>
            <family val="2"/>
          </rPr>
          <t>Periodo desde el primero de octubre al 31 de diciembre</t>
        </r>
      </text>
    </comment>
    <comment ref="AG3" authorId="0" shapeId="0" xr:uid="{29E11530-AFC7-424D-A4C6-DBD69F4AEFF8}">
      <text>
        <r>
          <rPr>
            <sz val="9"/>
            <color indexed="81"/>
            <rFont val="Tahoma"/>
            <family val="2"/>
          </rPr>
          <t>De dónde provienen los fondos.</t>
        </r>
      </text>
    </comment>
    <comment ref="AH3" authorId="0" shapeId="0" xr:uid="{216D319E-D6C6-4E7D-B444-D9FB454641D4}">
      <text>
        <r>
          <rPr>
            <sz val="9"/>
            <color indexed="81"/>
            <rFont val="Tahoma"/>
            <family val="2"/>
          </rPr>
          <t xml:space="preserve">Monto presupuestado para desarrollar los Producto, Sub-productos y Actividades </t>
        </r>
      </text>
    </comment>
    <comment ref="A4" authorId="0" shapeId="0" xr:uid="{8F510B82-F40E-4F80-8B7F-1C04A4CD5F9B}">
      <text>
        <r>
          <rPr>
            <sz val="9"/>
            <color indexed="81"/>
            <rFont val="Tahoma"/>
            <family val="2"/>
          </rPr>
          <t>Código que resume y enumera los diferentes niveles de planificación.</t>
        </r>
      </text>
    </comment>
    <comment ref="B4" authorId="0" shapeId="0" xr:uid="{AAB1B348-E3E9-47BC-A6DF-F6D78E429207}">
      <text>
        <r>
          <rPr>
            <sz val="9"/>
            <color indexed="81"/>
            <rFont val="Tahoma"/>
            <family val="2"/>
          </rPr>
          <t>Código de área asignado en el libro de códigos (Sheep: "Libro de Códigos" en color rojo).</t>
        </r>
      </text>
    </comment>
    <comment ref="C4" authorId="0" shapeId="0" xr:uid="{42232431-2FD1-4215-81AA-BD90559D1D40}">
      <text>
        <r>
          <rPr>
            <sz val="9"/>
            <color indexed="81"/>
            <rFont val="Tahoma"/>
            <family val="2"/>
          </rPr>
          <t>Código jerárquico del producto en cuestión.</t>
        </r>
      </text>
    </comment>
    <comment ref="D4" authorId="0" shapeId="0" xr:uid="{49F94CDB-D30C-44C6-BDF2-BE27642EBB07}">
      <text>
        <r>
          <rPr>
            <sz val="9"/>
            <color indexed="81"/>
            <rFont val="Tahoma"/>
            <family val="2"/>
          </rPr>
          <t>Código jerárquico del sub-producto en cuestión.</t>
        </r>
      </text>
    </comment>
    <comment ref="E4" authorId="0" shapeId="0" xr:uid="{3F51F643-1265-42EE-8684-4207739F6F3D}">
      <text>
        <r>
          <rPr>
            <sz val="9"/>
            <color indexed="81"/>
            <rFont val="Tahoma"/>
            <family val="2"/>
          </rPr>
          <t>Código jerárquico de la actividad en cuestión.</t>
        </r>
      </text>
    </comment>
    <comment ref="F4" authorId="0" shapeId="0" xr:uid="{98F29E2C-E623-4016-8D10-9FFD72591CDF}">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8BF30E1B-7E85-4195-8E7F-13D76F0F60D9}">
      <text>
        <r>
          <rPr>
            <sz val="9"/>
            <color indexed="81"/>
            <rFont val="Tahoma"/>
            <family val="2"/>
          </rPr>
          <t>Son bienes o servicios que la institución genera pero que se consumen dentro de la institución.</t>
        </r>
      </text>
    </comment>
    <comment ref="H4" authorId="0" shapeId="0" xr:uid="{CFF2BFCF-9EE9-4D48-B725-7C546E84CF66}">
      <text>
        <r>
          <rPr>
            <sz val="9"/>
            <color indexed="81"/>
            <rFont val="Tahoma"/>
            <family val="2"/>
          </rPr>
          <t xml:space="preserve">conjunto de acciones que se llevan a cabo para cumplir las metas de un producto o subproducto. 
</t>
        </r>
      </text>
    </comment>
    <comment ref="J4" authorId="0" shapeId="0" xr:uid="{FCE64A78-5502-4E77-8C13-8C1305E22028}">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A68CAAD5-6936-411C-9308-EBA6CB5204C4}">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897E73C3-0459-4411-9E94-9F9D5EBF09A7}">
      <text>
        <r>
          <rPr>
            <sz val="9"/>
            <color indexed="81"/>
            <rFont val="Tahoma"/>
            <family val="2"/>
          </rPr>
          <t>Responsables al más alto nivel de las áreas.</t>
        </r>
      </text>
    </comment>
    <comment ref="M4" authorId="0" shapeId="0" xr:uid="{911EDCAD-4B25-4B13-AE72-F78A796CDB0A}">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03EA4AFF-A234-4F42-8055-ACA517D59399}">
      <text>
        <r>
          <rPr>
            <sz val="9"/>
            <color indexed="81"/>
            <rFont val="Tahoma"/>
            <family val="2"/>
          </rPr>
          <t xml:space="preserve">Situación actual sobre el nivel de avance físico de la  actividad, subproducto, producto…
</t>
        </r>
      </text>
    </comment>
    <comment ref="O4" authorId="0" shapeId="0" xr:uid="{7227B4E5-9395-4B33-B2CD-0E948BCB4D87}">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A3B7C2CA-3410-49FA-872F-42E5131EF32A}">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DF8F2BCD-ABD0-4964-B3B4-330EC68AB7E8}">
      <text>
        <r>
          <rPr>
            <sz val="9"/>
            <color indexed="81"/>
            <rFont val="Tahoma"/>
            <family val="2"/>
          </rPr>
          <t>Segmentación o representación trimestral de la meta.</t>
        </r>
      </text>
    </comment>
    <comment ref="V4" authorId="0" shapeId="0" xr:uid="{ECE3A3E0-7F8E-44EA-BA6C-F0C2697ECA1E}">
      <text>
        <r>
          <rPr>
            <sz val="9"/>
            <color indexed="81"/>
            <rFont val="Tahoma"/>
            <family val="2"/>
          </rPr>
          <t>Colocar el avance en relación a la meta propuesta para el mismo periodo.</t>
        </r>
      </text>
    </comment>
    <comment ref="W4" authorId="0" shapeId="0" xr:uid="{D2A4E88A-284A-48BD-9E62-DDDBD827641A}">
      <text>
        <r>
          <rPr>
            <sz val="9"/>
            <color indexed="81"/>
            <rFont val="Tahoma"/>
            <family val="2"/>
          </rPr>
          <t>Segmentación o representación trimestral de la meta.</t>
        </r>
      </text>
    </comment>
    <comment ref="X4" authorId="0" shapeId="0" xr:uid="{05CC44C0-3574-4437-93CE-07ED57A0316F}">
      <text>
        <r>
          <rPr>
            <sz val="9"/>
            <color indexed="81"/>
            <rFont val="Tahoma"/>
            <family val="2"/>
          </rPr>
          <t>Colocar el avance en relación a la meta propuesta para el mismo periodo.</t>
        </r>
      </text>
    </comment>
    <comment ref="Y4" authorId="0" shapeId="0" xr:uid="{C8EDC978-3DB3-401E-8B60-BA0C0A538B32}">
      <text>
        <r>
          <rPr>
            <sz val="9"/>
            <color indexed="81"/>
            <rFont val="Tahoma"/>
            <family val="2"/>
          </rPr>
          <t>Segmentación o representación trimestral de la meta.</t>
        </r>
      </text>
    </comment>
    <comment ref="Z4" authorId="0" shapeId="0" xr:uid="{202FFC4D-3591-445C-82CE-A9359F2B986F}">
      <text>
        <r>
          <rPr>
            <sz val="9"/>
            <color indexed="81"/>
            <rFont val="Tahoma"/>
            <family val="2"/>
          </rPr>
          <t>Colocar el avance en relación a la meta propuesta para el mismo periodo.</t>
        </r>
      </text>
    </comment>
    <comment ref="AA4" authorId="0" shapeId="0" xr:uid="{0C909385-88F9-4357-8FEC-67C4F5137FB4}">
      <text>
        <r>
          <rPr>
            <sz val="9"/>
            <color indexed="81"/>
            <rFont val="Tahoma"/>
            <family val="2"/>
          </rPr>
          <t>Segmentación o representación trimestral de la meta.</t>
        </r>
      </text>
    </comment>
    <comment ref="AB4" authorId="0" shapeId="0" xr:uid="{ABFE5AED-C1DD-495F-BB08-EDBEB61846ED}">
      <text>
        <r>
          <rPr>
            <sz val="9"/>
            <color indexed="81"/>
            <rFont val="Tahoma"/>
            <family val="2"/>
          </rPr>
          <t>Colocar el avance en relación a la meta propuesta para el mismo periodo.</t>
        </r>
      </text>
    </comment>
    <comment ref="AC4" authorId="0" shapeId="0" xr:uid="{A6190195-EA71-4F64-AE72-A57782A123E5}">
      <text>
        <r>
          <rPr>
            <sz val="9"/>
            <color indexed="81"/>
            <rFont val="Tahoma"/>
            <family val="2"/>
          </rPr>
          <t>Desplegar el listado de insumos por actividad o tarea.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5D79A89F-90C5-4F22-AE83-B3876A437858}">
      <text>
        <r>
          <rPr>
            <sz val="9"/>
            <color indexed="81"/>
            <rFont val="Tahoma"/>
            <family val="2"/>
          </rPr>
          <t>Seguimiento a la planificación y programación de los productos.</t>
        </r>
      </text>
    </comment>
    <comment ref="Q3" authorId="0" shapeId="0" xr:uid="{BFC0F8B2-55D1-4E2B-B2B8-D51707A08B7E}">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8DC484B5-F8A8-4332-9063-E5281CC72FF1}">
      <text>
        <r>
          <rPr>
            <sz val="9"/>
            <color indexed="81"/>
            <rFont val="Tahoma"/>
            <family val="2"/>
          </rPr>
          <t>Es lo que se pretende alcanzar al final del periodo.</t>
        </r>
      </text>
    </comment>
    <comment ref="S3" authorId="0" shapeId="0" xr:uid="{344A4A58-0C88-463B-8DE7-DB95D72C2014}">
      <text>
        <r>
          <rPr>
            <sz val="9"/>
            <color indexed="81"/>
            <rFont val="Tahoma"/>
            <family val="2"/>
          </rPr>
          <t>Representa los términos en que se debe medir el indicador de producto.</t>
        </r>
      </text>
    </comment>
    <comment ref="T3" authorId="0" shapeId="0" xr:uid="{2362162E-F8AF-4581-822F-4BC02194005C}">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118D4B97-58C6-4B41-B0A7-27FCD9B54828}">
      <text>
        <r>
          <rPr>
            <sz val="9"/>
            <color indexed="81"/>
            <rFont val="Tahoma"/>
            <family val="2"/>
          </rPr>
          <t>Periodo desde el primero de enero al 30 de marzo</t>
        </r>
      </text>
    </comment>
    <comment ref="W3" authorId="0" shapeId="0" xr:uid="{822FDF71-12CE-41AF-B3ED-9DAD11D9858D}">
      <text>
        <r>
          <rPr>
            <sz val="9"/>
            <color indexed="81"/>
            <rFont val="Tahoma"/>
            <family val="2"/>
          </rPr>
          <t>Periodo desde el primero de abril al 30 de junio</t>
        </r>
      </text>
    </comment>
    <comment ref="Y3" authorId="0" shapeId="0" xr:uid="{EC73DBE2-E23E-462D-B23C-434EB19F0F17}">
      <text>
        <r>
          <rPr>
            <sz val="9"/>
            <color indexed="81"/>
            <rFont val="Tahoma"/>
            <family val="2"/>
          </rPr>
          <t>Periodo desde el primero de julio al 30 de septiembre</t>
        </r>
      </text>
    </comment>
    <comment ref="AA3" authorId="0" shapeId="0" xr:uid="{691023E7-0D22-4E7C-B6DF-4A9E0B6ABAE0}">
      <text>
        <r>
          <rPr>
            <sz val="9"/>
            <color indexed="81"/>
            <rFont val="Tahoma"/>
            <family val="2"/>
          </rPr>
          <t>Periodo desde el primero de octubre al 31 de diciembre</t>
        </r>
      </text>
    </comment>
    <comment ref="AG3" authorId="0" shapeId="0" xr:uid="{99DC3E6F-6918-4C7F-AD50-851C3423D341}">
      <text>
        <r>
          <rPr>
            <sz val="9"/>
            <color indexed="81"/>
            <rFont val="Tahoma"/>
            <family val="2"/>
          </rPr>
          <t>De dónde provienen los fondos.</t>
        </r>
      </text>
    </comment>
    <comment ref="AH3" authorId="0" shapeId="0" xr:uid="{EFBBBF50-944E-4833-9FA2-2EBA9C66AC77}">
      <text>
        <r>
          <rPr>
            <sz val="9"/>
            <color indexed="81"/>
            <rFont val="Tahoma"/>
            <family val="2"/>
          </rPr>
          <t xml:space="preserve">Monto presupuestado para desarrollar los Producto, Sub-produtos y Actividades </t>
        </r>
      </text>
    </comment>
    <comment ref="A4" authorId="0" shapeId="0" xr:uid="{E3334854-23DE-4691-B6F8-3D0D6FEEDCAA}">
      <text>
        <r>
          <rPr>
            <sz val="9"/>
            <color indexed="81"/>
            <rFont val="Tahoma"/>
            <family val="2"/>
          </rPr>
          <t>Código que resume y enumera los diferentes niveles de planificación.</t>
        </r>
      </text>
    </comment>
    <comment ref="B4" authorId="0" shapeId="0" xr:uid="{41CE7BA1-BC6D-4094-B882-7005FF5F3C7D}">
      <text>
        <r>
          <rPr>
            <sz val="9"/>
            <color indexed="81"/>
            <rFont val="Tahoma"/>
            <family val="2"/>
          </rPr>
          <t>Código de área asignado en el libro de códigos (Sheep: "Libro de Códigos" en color rojo).</t>
        </r>
      </text>
    </comment>
    <comment ref="C4" authorId="0" shapeId="0" xr:uid="{4ECEC5B4-FB93-49EA-BCEE-78DF342B5737}">
      <text>
        <r>
          <rPr>
            <sz val="9"/>
            <color indexed="81"/>
            <rFont val="Tahoma"/>
            <family val="2"/>
          </rPr>
          <t>Código jerárquico del producto en cuestión.</t>
        </r>
      </text>
    </comment>
    <comment ref="D4" authorId="0" shapeId="0" xr:uid="{1F021B8B-09E5-4773-BBD5-6BE3F2BA9B62}">
      <text>
        <r>
          <rPr>
            <sz val="9"/>
            <color indexed="81"/>
            <rFont val="Tahoma"/>
            <family val="2"/>
          </rPr>
          <t>Código jerárquico del sub-producto en cuestión.</t>
        </r>
      </text>
    </comment>
    <comment ref="E4" authorId="0" shapeId="0" xr:uid="{A844F841-8DB5-4A51-A05F-134C1200B2FC}">
      <text>
        <r>
          <rPr>
            <sz val="9"/>
            <color indexed="81"/>
            <rFont val="Tahoma"/>
            <family val="2"/>
          </rPr>
          <t>Código jerárquico de la actividad en cuestión.</t>
        </r>
      </text>
    </comment>
    <comment ref="F4" authorId="0" shapeId="0" xr:uid="{3CAD58B9-1668-4143-9A62-5B50AA09B14C}">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874072C4-20A3-4F78-8EE5-A167037BFB66}">
      <text>
        <r>
          <rPr>
            <sz val="9"/>
            <color indexed="81"/>
            <rFont val="Tahoma"/>
            <family val="2"/>
          </rPr>
          <t>Son bienes o servicios que la institución genera pero que se consumen dentro de la institución.</t>
        </r>
      </text>
    </comment>
    <comment ref="H4" authorId="0" shapeId="0" xr:uid="{F20F66C8-71FB-4D32-8E0C-3F85481B5269}">
      <text>
        <r>
          <rPr>
            <sz val="9"/>
            <color indexed="81"/>
            <rFont val="Tahoma"/>
            <family val="2"/>
          </rPr>
          <t xml:space="preserve">conjunto de acciones que se llevan a cabo para cumplir las metas de un producto o subproducto. 
</t>
        </r>
      </text>
    </comment>
    <comment ref="J4" authorId="0" shapeId="0" xr:uid="{2865D13A-F444-4B1F-B890-E4521EB9B9E8}">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481CA678-FB3D-4E48-9514-4D91561C2422}">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2151D467-28F1-4461-AB44-0F98026F6BE9}">
      <text>
        <r>
          <rPr>
            <sz val="9"/>
            <color indexed="81"/>
            <rFont val="Tahoma"/>
            <family val="2"/>
          </rPr>
          <t>Responsables al más alto nivel de las áreas.</t>
        </r>
      </text>
    </comment>
    <comment ref="M4" authorId="0" shapeId="0" xr:uid="{42DE495C-6374-4273-9E9A-B4867E5B265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5AA8FFCF-3A91-4EE2-92CE-01B7B4C1CF84}">
      <text>
        <r>
          <rPr>
            <sz val="9"/>
            <color indexed="81"/>
            <rFont val="Tahoma"/>
            <family val="2"/>
          </rPr>
          <t xml:space="preserve">Situación actual sobre el nivel de avance físico de la  actividad, subproducto, producto…
</t>
        </r>
      </text>
    </comment>
    <comment ref="O4" authorId="0" shapeId="0" xr:uid="{09A76732-DC45-436A-A903-877630A3BE9C}">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5AAE3342-226C-4253-952F-F7418C077CD2}">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21D43F90-7716-47F9-95BC-BC50F8F41502}">
      <text>
        <r>
          <rPr>
            <sz val="9"/>
            <color indexed="81"/>
            <rFont val="Tahoma"/>
            <family val="2"/>
          </rPr>
          <t>Segmentación o representación trimestral de la meta.</t>
        </r>
      </text>
    </comment>
    <comment ref="V4" authorId="0" shapeId="0" xr:uid="{B0CE27A5-2BA8-4FC2-8F5B-F0C6585FDB54}">
      <text>
        <r>
          <rPr>
            <sz val="9"/>
            <color indexed="81"/>
            <rFont val="Tahoma"/>
            <family val="2"/>
          </rPr>
          <t>Colocar el avance en relación a la meta propuesta para el mismo periodo.</t>
        </r>
      </text>
    </comment>
    <comment ref="W4" authorId="0" shapeId="0" xr:uid="{D060EB09-F0AE-48F4-8E43-7A99E6F15A49}">
      <text>
        <r>
          <rPr>
            <sz val="9"/>
            <color indexed="81"/>
            <rFont val="Tahoma"/>
            <family val="2"/>
          </rPr>
          <t>Segmentación o representación trimestral de la meta.</t>
        </r>
      </text>
    </comment>
    <comment ref="X4" authorId="0" shapeId="0" xr:uid="{FC6C0FDC-6754-455A-9B02-E90A35CF6882}">
      <text>
        <r>
          <rPr>
            <sz val="9"/>
            <color indexed="81"/>
            <rFont val="Tahoma"/>
            <family val="2"/>
          </rPr>
          <t>Colocar el avance en relación a la meta propuesta para el mismo periodo.</t>
        </r>
      </text>
    </comment>
    <comment ref="Y4" authorId="0" shapeId="0" xr:uid="{5BB91C14-3CB3-4777-AE21-5CD646F8B14C}">
      <text>
        <r>
          <rPr>
            <sz val="9"/>
            <color indexed="81"/>
            <rFont val="Tahoma"/>
            <family val="2"/>
          </rPr>
          <t>Segmentación o representación trimestral de la meta.</t>
        </r>
      </text>
    </comment>
    <comment ref="Z4" authorId="0" shapeId="0" xr:uid="{361D990E-9392-4ACD-9C8B-69E0DDF63C8F}">
      <text>
        <r>
          <rPr>
            <sz val="9"/>
            <color indexed="81"/>
            <rFont val="Tahoma"/>
            <family val="2"/>
          </rPr>
          <t>Colocar el avance en relación a la meta propuesta para el mismo periodo.</t>
        </r>
      </text>
    </comment>
    <comment ref="AA4" authorId="0" shapeId="0" xr:uid="{0824D028-1CA0-48FE-8CC3-A32B144DE0D6}">
      <text>
        <r>
          <rPr>
            <sz val="9"/>
            <color indexed="81"/>
            <rFont val="Tahoma"/>
            <family val="2"/>
          </rPr>
          <t>Segmentación o representación trimestral de la meta.</t>
        </r>
      </text>
    </comment>
    <comment ref="AB4" authorId="0" shapeId="0" xr:uid="{5847ED57-3573-4C82-95C8-6E4EEA507D07}">
      <text>
        <r>
          <rPr>
            <sz val="9"/>
            <color indexed="81"/>
            <rFont val="Tahoma"/>
            <family val="2"/>
          </rPr>
          <t>Colocar el avance en relación a la meta propuesta para el mismo periodo.</t>
        </r>
      </text>
    </comment>
    <comment ref="AC4" authorId="0" shapeId="0" xr:uid="{189C78B6-0AA2-4E80-87D6-C446FDA64A1E}">
      <text>
        <r>
          <rPr>
            <sz val="9"/>
            <color indexed="81"/>
            <rFont val="Tahoma"/>
            <family val="2"/>
          </rPr>
          <t>Desplegar el listado de insumos por actividad o tarea.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C8CDAD9C-7DB2-4D0A-A427-6FE3404E2E85}">
      <text>
        <r>
          <rPr>
            <sz val="9"/>
            <color indexed="81"/>
            <rFont val="Tahoma"/>
            <family val="2"/>
          </rPr>
          <t>Seguimiento a la planificación y programación de los productos.</t>
        </r>
      </text>
    </comment>
    <comment ref="Q3" authorId="0" shapeId="0" xr:uid="{17028C95-3B0C-42F1-AC3E-06BC870E852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D08B7AB4-2E7B-41C3-ACD4-FA7467D9EDDC}">
      <text>
        <r>
          <rPr>
            <sz val="9"/>
            <color indexed="81"/>
            <rFont val="Tahoma"/>
            <family val="2"/>
          </rPr>
          <t>Es lo que se pretende alcanzar al final del periodo.</t>
        </r>
      </text>
    </comment>
    <comment ref="S3" authorId="0" shapeId="0" xr:uid="{C3C5C32F-3455-4284-8C62-5D1E07D6E425}">
      <text>
        <r>
          <rPr>
            <sz val="9"/>
            <color indexed="81"/>
            <rFont val="Tahoma"/>
            <family val="2"/>
          </rPr>
          <t>Representa los términos en que se debe medir el indicador de producto.</t>
        </r>
      </text>
    </comment>
    <comment ref="T3" authorId="0" shapeId="0" xr:uid="{9D23E924-F8FD-4C3E-A487-B88657DE061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27A81A8E-6D4E-48DD-9E99-338D5E5D493B}">
      <text>
        <r>
          <rPr>
            <sz val="9"/>
            <color indexed="81"/>
            <rFont val="Tahoma"/>
            <family val="2"/>
          </rPr>
          <t>Periodo desde el primero de enero al 30 de marzo</t>
        </r>
      </text>
    </comment>
    <comment ref="W3" authorId="0" shapeId="0" xr:uid="{C69DAB16-CA9A-4E8E-A3B5-C11A17B998F5}">
      <text>
        <r>
          <rPr>
            <sz val="9"/>
            <color indexed="81"/>
            <rFont val="Tahoma"/>
            <family val="2"/>
          </rPr>
          <t>Periodo desde el primero de abril al 30 de junio</t>
        </r>
      </text>
    </comment>
    <comment ref="Y3" authorId="0" shapeId="0" xr:uid="{2BF12DCF-6A67-4E4F-8BDB-921D5FDE6564}">
      <text>
        <r>
          <rPr>
            <sz val="9"/>
            <color indexed="81"/>
            <rFont val="Tahoma"/>
            <family val="2"/>
          </rPr>
          <t>Periodo desde el primero de julio al 30 de septiembre</t>
        </r>
      </text>
    </comment>
    <comment ref="AA3" authorId="0" shapeId="0" xr:uid="{0ED7C094-D023-4DD0-A08F-1F65F3BA3906}">
      <text>
        <r>
          <rPr>
            <sz val="9"/>
            <color indexed="81"/>
            <rFont val="Tahoma"/>
            <family val="2"/>
          </rPr>
          <t>Periodo desde el primero de octubre al 31 de diciembre</t>
        </r>
      </text>
    </comment>
    <comment ref="AG3" authorId="0" shapeId="0" xr:uid="{D4AFCCAD-65B9-4EB7-ABB0-DA83D3E7692A}">
      <text>
        <r>
          <rPr>
            <sz val="9"/>
            <color indexed="81"/>
            <rFont val="Tahoma"/>
            <family val="2"/>
          </rPr>
          <t>De dónde provienen los fondos.</t>
        </r>
      </text>
    </comment>
    <comment ref="AH3" authorId="0" shapeId="0" xr:uid="{771FCEEC-8E48-43C7-BA42-2BC90E3B7861}">
      <text>
        <r>
          <rPr>
            <sz val="9"/>
            <color indexed="81"/>
            <rFont val="Tahoma"/>
            <family val="2"/>
          </rPr>
          <t xml:space="preserve">Monto presupuestado para desarrollar los Producto, Sub-produtos y Actividades </t>
        </r>
      </text>
    </comment>
    <comment ref="A4" authorId="0" shapeId="0" xr:uid="{08042409-8FF6-4E6B-804C-697383009EBA}">
      <text>
        <r>
          <rPr>
            <sz val="9"/>
            <color indexed="81"/>
            <rFont val="Tahoma"/>
            <family val="2"/>
          </rPr>
          <t>Código que resume y enumera los diferentes niveles de planificación.</t>
        </r>
      </text>
    </comment>
    <comment ref="B4" authorId="0" shapeId="0" xr:uid="{EE3DC23C-B271-4961-A504-AFFB7BEACD1D}">
      <text>
        <r>
          <rPr>
            <sz val="9"/>
            <color indexed="81"/>
            <rFont val="Tahoma"/>
            <family val="2"/>
          </rPr>
          <t>Código de área asignado en el libro de códigos (Sheep: "Libro de Códigos" en color rojo).</t>
        </r>
      </text>
    </comment>
    <comment ref="C4" authorId="0" shapeId="0" xr:uid="{F0377B29-6D0D-4E8F-930D-CB1A1E343045}">
      <text>
        <r>
          <rPr>
            <sz val="9"/>
            <color indexed="81"/>
            <rFont val="Tahoma"/>
            <family val="2"/>
          </rPr>
          <t>Código jerárquico del producto en cuestión.</t>
        </r>
      </text>
    </comment>
    <comment ref="D4" authorId="0" shapeId="0" xr:uid="{AF3011DB-7F44-4AA5-96B5-F6009B84F4EE}">
      <text>
        <r>
          <rPr>
            <sz val="9"/>
            <color indexed="81"/>
            <rFont val="Tahoma"/>
            <family val="2"/>
          </rPr>
          <t>Código jerárquico del sub-producto en cuestión.</t>
        </r>
      </text>
    </comment>
    <comment ref="E4" authorId="0" shapeId="0" xr:uid="{3AAA9FC6-FE10-4F03-BF15-A971D51EF386}">
      <text>
        <r>
          <rPr>
            <sz val="9"/>
            <color indexed="81"/>
            <rFont val="Tahoma"/>
            <family val="2"/>
          </rPr>
          <t>Código jerárquico de la actividad en cuestión.</t>
        </r>
      </text>
    </comment>
    <comment ref="F4" authorId="0" shapeId="0" xr:uid="{D88DA28D-BB4E-456C-9E17-19262F8223F8}">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78AB1E13-D1EB-4CB1-B64C-960564302A19}">
      <text>
        <r>
          <rPr>
            <sz val="9"/>
            <color indexed="81"/>
            <rFont val="Tahoma"/>
            <family val="2"/>
          </rPr>
          <t>Son bienes o servicios que la institución genera pero que se consumen dentro de la institución.</t>
        </r>
      </text>
    </comment>
    <comment ref="H4" authorId="0" shapeId="0" xr:uid="{BF218302-A6AE-4823-8552-7EE670AF7BC2}">
      <text>
        <r>
          <rPr>
            <sz val="9"/>
            <color indexed="81"/>
            <rFont val="Tahoma"/>
            <family val="2"/>
          </rPr>
          <t xml:space="preserve">conjunto de acciones que se llevan a cabo para cumplir las metas de un producto o subproducto. 
</t>
        </r>
      </text>
    </comment>
    <comment ref="J4" authorId="0" shapeId="0" xr:uid="{20D9D55E-6B06-431E-AF3B-DBAA4EABAFF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E5109394-BC3E-4675-8008-12993C9A1889}">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A3705C54-2240-47B1-B42E-707004B87F2A}">
      <text>
        <r>
          <rPr>
            <sz val="9"/>
            <color indexed="81"/>
            <rFont val="Tahoma"/>
            <family val="2"/>
          </rPr>
          <t>Responsables al más alto nivel de las áreas.</t>
        </r>
      </text>
    </comment>
    <comment ref="M4" authorId="0" shapeId="0" xr:uid="{C3D3A50D-AA42-47F7-AF31-7EC6A0AF33E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C173B16B-1E37-4B5F-91CD-F9C77A88CCC0}">
      <text>
        <r>
          <rPr>
            <sz val="9"/>
            <color indexed="81"/>
            <rFont val="Tahoma"/>
            <family val="2"/>
          </rPr>
          <t xml:space="preserve">Situación actual sobre el nivel de avance físico de la  actividad, subproducto, producto…
</t>
        </r>
      </text>
    </comment>
    <comment ref="O4" authorId="0" shapeId="0" xr:uid="{20586AE2-AACA-4724-BBEB-F001F186F764}">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1916FD65-1243-48D4-B19B-62CF0FEDA3B2}">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2EB660C3-41CE-4498-86EF-160C4CC2DB73}">
      <text>
        <r>
          <rPr>
            <sz val="9"/>
            <color indexed="81"/>
            <rFont val="Tahoma"/>
            <family val="2"/>
          </rPr>
          <t>Segmentación o representación trimestral de la meta.</t>
        </r>
      </text>
    </comment>
    <comment ref="V4" authorId="0" shapeId="0" xr:uid="{58DF1F6E-234A-4318-ADED-7B8F5C077FD5}">
      <text>
        <r>
          <rPr>
            <sz val="9"/>
            <color indexed="81"/>
            <rFont val="Tahoma"/>
            <family val="2"/>
          </rPr>
          <t>Colocar el avance en relación a la meta propuesta para el mismo periodo.</t>
        </r>
      </text>
    </comment>
    <comment ref="W4" authorId="0" shapeId="0" xr:uid="{933D40DF-F0F0-4E44-AC4E-592D9F18A7AF}">
      <text>
        <r>
          <rPr>
            <sz val="9"/>
            <color indexed="81"/>
            <rFont val="Tahoma"/>
            <family val="2"/>
          </rPr>
          <t>Segmentación o representación trimestral de la meta.</t>
        </r>
      </text>
    </comment>
    <comment ref="X4" authorId="0" shapeId="0" xr:uid="{B6F2AE3F-5A07-405C-85FE-DAC1B059C5A2}">
      <text>
        <r>
          <rPr>
            <sz val="9"/>
            <color indexed="81"/>
            <rFont val="Tahoma"/>
            <family val="2"/>
          </rPr>
          <t>Colocar el avance en relación a la meta propuesta para el mismo periodo.</t>
        </r>
      </text>
    </comment>
    <comment ref="Y4" authorId="0" shapeId="0" xr:uid="{130EA7A8-8264-4989-954A-2A6907CD0824}">
      <text>
        <r>
          <rPr>
            <sz val="9"/>
            <color indexed="81"/>
            <rFont val="Tahoma"/>
            <family val="2"/>
          </rPr>
          <t>Segmentación o representación trimestral de la meta.</t>
        </r>
      </text>
    </comment>
    <comment ref="Z4" authorId="0" shapeId="0" xr:uid="{7BE91496-E2CC-4D92-B2A1-F299F222EE7F}">
      <text>
        <r>
          <rPr>
            <sz val="9"/>
            <color indexed="81"/>
            <rFont val="Tahoma"/>
            <family val="2"/>
          </rPr>
          <t>Colocar el avance en relación a la meta propuesta para el mismo periodo.</t>
        </r>
      </text>
    </comment>
    <comment ref="AA4" authorId="0" shapeId="0" xr:uid="{5CD8526F-6FFD-46F6-A9DD-1D67949B5741}">
      <text>
        <r>
          <rPr>
            <sz val="9"/>
            <color indexed="81"/>
            <rFont val="Tahoma"/>
            <family val="2"/>
          </rPr>
          <t>Segmentación o representación trimestral de la meta.</t>
        </r>
      </text>
    </comment>
    <comment ref="AB4" authorId="0" shapeId="0" xr:uid="{871B3F17-AE63-4231-A65D-F0E43EF1E926}">
      <text>
        <r>
          <rPr>
            <sz val="9"/>
            <color indexed="81"/>
            <rFont val="Tahoma"/>
            <family val="2"/>
          </rPr>
          <t>Colocar el avance en relación a la meta propuesta para el mismo periodo.</t>
        </r>
      </text>
    </comment>
    <comment ref="AC4" authorId="0" shapeId="0" xr:uid="{86A082CC-DD47-4F6F-A496-B93FA783A0E2}">
      <text>
        <r>
          <rPr>
            <sz val="9"/>
            <color indexed="81"/>
            <rFont val="Tahoma"/>
            <family val="2"/>
          </rPr>
          <t>Desplegar el listado de insumos por actividad o tarea.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4BC6B59A-3BFE-4B6C-A411-1D624204B5D7}">
      <text>
        <r>
          <rPr>
            <sz val="9"/>
            <color indexed="81"/>
            <rFont val="Tahoma"/>
            <family val="2"/>
          </rPr>
          <t>Seguimiento a la planificación y programación de los productos.</t>
        </r>
      </text>
    </comment>
    <comment ref="Q3" authorId="0" shapeId="0" xr:uid="{442A1D5A-34B2-4C99-9AF1-7E83A262C07F}">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1667FF3E-5B61-4BAF-AFBF-E8EFFDA296F1}">
      <text>
        <r>
          <rPr>
            <sz val="9"/>
            <color indexed="81"/>
            <rFont val="Tahoma"/>
            <family val="2"/>
          </rPr>
          <t>Es lo que se pretende alcanzar al final del periodo.</t>
        </r>
      </text>
    </comment>
    <comment ref="S3" authorId="0" shapeId="0" xr:uid="{107E09C4-DFF2-4FFF-B505-3AE4490B23D9}">
      <text>
        <r>
          <rPr>
            <sz val="9"/>
            <color indexed="81"/>
            <rFont val="Tahoma"/>
            <family val="2"/>
          </rPr>
          <t>Representa los términos en que se debe medir el indicador de producto.</t>
        </r>
      </text>
    </comment>
    <comment ref="T3" authorId="0" shapeId="0" xr:uid="{C2635036-AE4C-4ADB-BC26-3F7B868AE309}">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5428F135-DD06-424A-998F-CB4292EBDCBD}">
      <text>
        <r>
          <rPr>
            <sz val="9"/>
            <color indexed="81"/>
            <rFont val="Tahoma"/>
            <family val="2"/>
          </rPr>
          <t>Periodo desde el primero de enero al 30 de marzo</t>
        </r>
      </text>
    </comment>
    <comment ref="W3" authorId="0" shapeId="0" xr:uid="{F943EF85-146C-4298-9BD8-7697BAE2D534}">
      <text>
        <r>
          <rPr>
            <sz val="9"/>
            <color indexed="81"/>
            <rFont val="Tahoma"/>
            <family val="2"/>
          </rPr>
          <t>Periodo desde el primero de abril al 30 de junio</t>
        </r>
      </text>
    </comment>
    <comment ref="Y3" authorId="0" shapeId="0" xr:uid="{CC8FF1A0-7BC0-4F09-A3F9-05C70C6BBDDC}">
      <text>
        <r>
          <rPr>
            <sz val="9"/>
            <color indexed="81"/>
            <rFont val="Tahoma"/>
            <family val="2"/>
          </rPr>
          <t>Periodo desde el primero de julio al 30 de septiembre</t>
        </r>
      </text>
    </comment>
    <comment ref="AA3" authorId="0" shapeId="0" xr:uid="{9019C8BF-F3F1-4E5C-BC11-4EFD384F5C44}">
      <text>
        <r>
          <rPr>
            <sz val="9"/>
            <color indexed="81"/>
            <rFont val="Tahoma"/>
            <family val="2"/>
          </rPr>
          <t>Periodo desde el primero de octubre al 31 de diciembre</t>
        </r>
      </text>
    </comment>
    <comment ref="AG3" authorId="0" shapeId="0" xr:uid="{24D9E8A9-F602-4DC1-A904-9CECBFFE968F}">
      <text>
        <r>
          <rPr>
            <sz val="9"/>
            <color indexed="81"/>
            <rFont val="Tahoma"/>
            <family val="2"/>
          </rPr>
          <t>De dónde provienen los fondos.</t>
        </r>
      </text>
    </comment>
    <comment ref="AH3" authorId="0" shapeId="0" xr:uid="{501D054E-7E8E-4B8C-8A67-68F5468646FE}">
      <text>
        <r>
          <rPr>
            <sz val="9"/>
            <color indexed="81"/>
            <rFont val="Tahoma"/>
            <family val="2"/>
          </rPr>
          <t xml:space="preserve">Monto presupuestado para desarrollar los Producto, Sub-productos y Actividades </t>
        </r>
      </text>
    </comment>
    <comment ref="A4" authorId="0" shapeId="0" xr:uid="{FD388207-5C2C-400E-B017-4EA2CEB53BFD}">
      <text>
        <r>
          <rPr>
            <sz val="9"/>
            <color indexed="81"/>
            <rFont val="Tahoma"/>
            <family val="2"/>
          </rPr>
          <t>Código que resume y enumera los diferentes niveles de planificación.</t>
        </r>
      </text>
    </comment>
    <comment ref="B4" authorId="0" shapeId="0" xr:uid="{B8ACC78B-9E45-46B0-98DC-435B35BC0412}">
      <text>
        <r>
          <rPr>
            <sz val="9"/>
            <color indexed="81"/>
            <rFont val="Tahoma"/>
            <family val="2"/>
          </rPr>
          <t>Código de área asignado en el libro de códigos (Sheep: "Libro de Códigos" en color rojo).</t>
        </r>
      </text>
    </comment>
    <comment ref="C4" authorId="0" shapeId="0" xr:uid="{C127493E-2BE3-4820-8A2F-AF2501969BF9}">
      <text>
        <r>
          <rPr>
            <sz val="9"/>
            <color indexed="81"/>
            <rFont val="Tahoma"/>
            <family val="2"/>
          </rPr>
          <t>Código jerárquico del producto en cuestión.</t>
        </r>
      </text>
    </comment>
    <comment ref="D4" authorId="0" shapeId="0" xr:uid="{22106E68-6394-497C-A164-25D3CEDDE2FE}">
      <text>
        <r>
          <rPr>
            <sz val="9"/>
            <color indexed="81"/>
            <rFont val="Tahoma"/>
            <family val="2"/>
          </rPr>
          <t>Código jerárquico del sub-producto en cuestión.</t>
        </r>
      </text>
    </comment>
    <comment ref="E4" authorId="0" shapeId="0" xr:uid="{04A7C55F-769D-4272-B04D-F95713D59D04}">
      <text>
        <r>
          <rPr>
            <sz val="9"/>
            <color indexed="81"/>
            <rFont val="Tahoma"/>
            <family val="2"/>
          </rPr>
          <t>Código jerárquico de la actividad en cuestión.</t>
        </r>
      </text>
    </comment>
    <comment ref="F4" authorId="0" shapeId="0" xr:uid="{57894A42-2B32-41AB-8410-0F93F28B07A0}">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86E97F6F-572D-4FA7-8F59-D8FDF9F1E9D4}">
      <text>
        <r>
          <rPr>
            <sz val="9"/>
            <color indexed="81"/>
            <rFont val="Tahoma"/>
            <family val="2"/>
          </rPr>
          <t>Son bienes o servicios que la institución genera pero que se consumen dentro de la institución.</t>
        </r>
      </text>
    </comment>
    <comment ref="H4" authorId="0" shapeId="0" xr:uid="{EFFEF109-64D2-4CE1-8DF3-B082D04CE066}">
      <text>
        <r>
          <rPr>
            <sz val="9"/>
            <color indexed="81"/>
            <rFont val="Tahoma"/>
            <family val="2"/>
          </rPr>
          <t xml:space="preserve">conjunto de acciones que se llevan a cabo para cumplir las metas de un producto o subproducto. 
</t>
        </r>
      </text>
    </comment>
    <comment ref="J4" authorId="0" shapeId="0" xr:uid="{F63F7DDD-D914-4A2F-B8F1-CD08A3DA60B4}">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EE99DC30-0B25-4B62-B457-325FE2585C82}">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E916A783-B358-4E34-B3BE-898CF80B7E50}">
      <text>
        <r>
          <rPr>
            <sz val="9"/>
            <color indexed="81"/>
            <rFont val="Tahoma"/>
            <family val="2"/>
          </rPr>
          <t>Responsables al más alto nivel de las áreas.</t>
        </r>
      </text>
    </comment>
    <comment ref="M4" authorId="0" shapeId="0" xr:uid="{9FDE1C03-5249-4B7F-B570-9ADCF089BA1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FDD79F27-6858-448A-8D41-1899C441FACA}">
      <text>
        <r>
          <rPr>
            <sz val="9"/>
            <color indexed="81"/>
            <rFont val="Tahoma"/>
            <family val="2"/>
          </rPr>
          <t xml:space="preserve">Situación actual sobre el nivel de avance físico de la  actividad, subproducto, producto…
</t>
        </r>
      </text>
    </comment>
    <comment ref="O4" authorId="0" shapeId="0" xr:uid="{9D4582B4-E9D3-4D6D-9045-542DB43A2125}">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85B93F23-738E-4888-9DB0-B6C828DE811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B4852593-9DF1-443D-8A4A-E81D04ADCF56}">
      <text>
        <r>
          <rPr>
            <sz val="9"/>
            <color indexed="81"/>
            <rFont val="Tahoma"/>
            <family val="2"/>
          </rPr>
          <t>Segmentación o representación trimestral de la meta.</t>
        </r>
      </text>
    </comment>
    <comment ref="V4" authorId="0" shapeId="0" xr:uid="{AD34C80F-9AC7-4257-83AF-4C6176AFE083}">
      <text>
        <r>
          <rPr>
            <sz val="9"/>
            <color indexed="81"/>
            <rFont val="Tahoma"/>
            <family val="2"/>
          </rPr>
          <t>Colocar el avance en relación a la meta propuesta para el mismo periodo.</t>
        </r>
      </text>
    </comment>
    <comment ref="W4" authorId="0" shapeId="0" xr:uid="{1F20586A-31F7-4A6E-A013-1EBB58E5431A}">
      <text>
        <r>
          <rPr>
            <sz val="9"/>
            <color indexed="81"/>
            <rFont val="Tahoma"/>
            <family val="2"/>
          </rPr>
          <t>Segmentación o representación trimestral de la meta.</t>
        </r>
      </text>
    </comment>
    <comment ref="X4" authorId="0" shapeId="0" xr:uid="{04C99037-4300-43DC-9CC2-C01743BDB1A2}">
      <text>
        <r>
          <rPr>
            <sz val="9"/>
            <color indexed="81"/>
            <rFont val="Tahoma"/>
            <family val="2"/>
          </rPr>
          <t>Colocar el avance en relación a la meta propuesta para el mismo periodo.</t>
        </r>
      </text>
    </comment>
    <comment ref="Y4" authorId="0" shapeId="0" xr:uid="{B74BFC5E-D230-4414-AFD5-F718B5E84F3D}">
      <text>
        <r>
          <rPr>
            <sz val="9"/>
            <color indexed="81"/>
            <rFont val="Tahoma"/>
            <family val="2"/>
          </rPr>
          <t>Segmentación o representación trimestral de la meta.</t>
        </r>
      </text>
    </comment>
    <comment ref="Z4" authorId="0" shapeId="0" xr:uid="{75FAB270-13EA-43C4-AD29-9D6B550397A0}">
      <text>
        <r>
          <rPr>
            <sz val="9"/>
            <color indexed="81"/>
            <rFont val="Tahoma"/>
            <family val="2"/>
          </rPr>
          <t>Colocar el avance en relación a la meta propuesta para el mismo periodo.</t>
        </r>
      </text>
    </comment>
    <comment ref="AA4" authorId="0" shapeId="0" xr:uid="{91418CEB-CD0B-4C6E-962F-BEB027A33263}">
      <text>
        <r>
          <rPr>
            <sz val="9"/>
            <color indexed="81"/>
            <rFont val="Tahoma"/>
            <family val="2"/>
          </rPr>
          <t>Segmentación o representación trimestral de la meta.</t>
        </r>
      </text>
    </comment>
    <comment ref="AB4" authorId="0" shapeId="0" xr:uid="{86E1F3D5-38E8-4AF4-AA32-D94E6357C042}">
      <text>
        <r>
          <rPr>
            <sz val="9"/>
            <color indexed="81"/>
            <rFont val="Tahoma"/>
            <family val="2"/>
          </rPr>
          <t>Colocar el avance en relación a la meta propuesta para el mismo periodo.</t>
        </r>
      </text>
    </comment>
    <comment ref="AC4" authorId="0" shapeId="0" xr:uid="{7C7924FF-52E2-411C-9BC0-33CCF0E4B30B}">
      <text>
        <r>
          <rPr>
            <sz val="9"/>
            <color indexed="81"/>
            <rFont val="Tahoma"/>
            <family val="2"/>
          </rPr>
          <t>Desplegar el listado de insumos por actividad o tarea.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6851BD3B-2CF7-44E2-912A-7783452BFA35}">
      <text>
        <r>
          <rPr>
            <sz val="9"/>
            <color indexed="81"/>
            <rFont val="Tahoma"/>
            <family val="2"/>
          </rPr>
          <t>Seguimiento a la planificación y programación de los productos.</t>
        </r>
      </text>
    </comment>
    <comment ref="Q3" authorId="0" shapeId="0" xr:uid="{B4358BBB-3FAC-4B57-B8D2-0FD2931B82DF}">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5A339AA3-1225-495B-842A-9A3379E55D22}">
      <text>
        <r>
          <rPr>
            <sz val="9"/>
            <color indexed="81"/>
            <rFont val="Tahoma"/>
            <family val="2"/>
          </rPr>
          <t>Es lo que se pretende alcanzar al final del periodo.</t>
        </r>
      </text>
    </comment>
    <comment ref="S3" authorId="0" shapeId="0" xr:uid="{351A089F-9356-40CD-9445-3700F4C92085}">
      <text>
        <r>
          <rPr>
            <sz val="9"/>
            <color indexed="81"/>
            <rFont val="Tahoma"/>
            <family val="2"/>
          </rPr>
          <t>Representa los términos en que se debe medir el indicador de producto.</t>
        </r>
      </text>
    </comment>
    <comment ref="T3" authorId="0" shapeId="0" xr:uid="{98BB4670-7F6C-40B0-AB1D-4FAE36925EA6}">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E6220A27-8C8B-4B08-9AA0-684C30B409AB}">
      <text>
        <r>
          <rPr>
            <sz val="9"/>
            <color indexed="81"/>
            <rFont val="Tahoma"/>
            <family val="2"/>
          </rPr>
          <t>Periodo desde el primero de enero al 30 de marzo</t>
        </r>
      </text>
    </comment>
    <comment ref="W3" authorId="0" shapeId="0" xr:uid="{47D743D1-B5C8-4618-B162-C1DA1DE83CB5}">
      <text>
        <r>
          <rPr>
            <sz val="9"/>
            <color indexed="81"/>
            <rFont val="Tahoma"/>
            <family val="2"/>
          </rPr>
          <t>Periodo desde el primero de abril al 30 de junio</t>
        </r>
      </text>
    </comment>
    <comment ref="Y3" authorId="0" shapeId="0" xr:uid="{4FED08DB-1615-4BAB-A7EE-8921FDD1151E}">
      <text>
        <r>
          <rPr>
            <sz val="9"/>
            <color indexed="81"/>
            <rFont val="Tahoma"/>
            <family val="2"/>
          </rPr>
          <t>Periodo desde el primero de julio al 30 de septiembre</t>
        </r>
      </text>
    </comment>
    <comment ref="AA3" authorId="0" shapeId="0" xr:uid="{206A1F2F-8F8C-4C7F-8236-C138DAF5C3B0}">
      <text>
        <r>
          <rPr>
            <sz val="9"/>
            <color indexed="81"/>
            <rFont val="Tahoma"/>
            <family val="2"/>
          </rPr>
          <t>Periodo desde el primero de octubre al 31 de diciembre</t>
        </r>
      </text>
    </comment>
    <comment ref="AG3" authorId="0" shapeId="0" xr:uid="{322BA2B1-6A07-4274-85D8-1EC5E0272391}">
      <text>
        <r>
          <rPr>
            <sz val="9"/>
            <color indexed="81"/>
            <rFont val="Tahoma"/>
            <family val="2"/>
          </rPr>
          <t>De dónde provienen los fondos.</t>
        </r>
      </text>
    </comment>
    <comment ref="AH3" authorId="0" shapeId="0" xr:uid="{8A70DADA-C330-42C4-8756-219C766E56E2}">
      <text>
        <r>
          <rPr>
            <sz val="9"/>
            <color indexed="81"/>
            <rFont val="Tahoma"/>
            <family val="2"/>
          </rPr>
          <t xml:space="preserve">Monto presupuestado para desarrollar los Producto, Sub-productos y Actividades </t>
        </r>
      </text>
    </comment>
    <comment ref="A4" authorId="0" shapeId="0" xr:uid="{B056BADD-3FAA-425C-A7EC-178BCE704F40}">
      <text>
        <r>
          <rPr>
            <sz val="9"/>
            <color indexed="81"/>
            <rFont val="Tahoma"/>
            <family val="2"/>
          </rPr>
          <t>Código que resume y enumera los diferentes niveles de planificación.</t>
        </r>
      </text>
    </comment>
    <comment ref="B4" authorId="0" shapeId="0" xr:uid="{E0B3532A-FD8D-4DDE-BD21-5FC35DBFABD0}">
      <text>
        <r>
          <rPr>
            <sz val="9"/>
            <color indexed="81"/>
            <rFont val="Tahoma"/>
            <family val="2"/>
          </rPr>
          <t>Código de área asignado en el libro de códigos (Sheep: "Libro de Códigos" en color rojo).</t>
        </r>
      </text>
    </comment>
    <comment ref="C4" authorId="0" shapeId="0" xr:uid="{6FBFEC77-4EA9-4E32-BA60-659E08400FED}">
      <text>
        <r>
          <rPr>
            <sz val="9"/>
            <color indexed="81"/>
            <rFont val="Tahoma"/>
            <family val="2"/>
          </rPr>
          <t>Código jerárquico del producto en cuestión.</t>
        </r>
      </text>
    </comment>
    <comment ref="D4" authorId="0" shapeId="0" xr:uid="{28873AF3-D86D-41B9-B1C1-CAE35ECAEE0C}">
      <text>
        <r>
          <rPr>
            <sz val="9"/>
            <color indexed="81"/>
            <rFont val="Tahoma"/>
            <family val="2"/>
          </rPr>
          <t>Código jerárquico del sub-producto en cuestión.</t>
        </r>
      </text>
    </comment>
    <comment ref="E4" authorId="0" shapeId="0" xr:uid="{EAEB5821-B39D-4756-BBAF-CF1270DCAE05}">
      <text>
        <r>
          <rPr>
            <sz val="9"/>
            <color indexed="81"/>
            <rFont val="Tahoma"/>
            <family val="2"/>
          </rPr>
          <t>Código jerárquico de la actividad en cuestión.</t>
        </r>
      </text>
    </comment>
    <comment ref="F4" authorId="0" shapeId="0" xr:uid="{A0A3220F-A983-490B-9AE3-48E9480FCD2D}">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98D28072-E2C9-4010-8D12-46B31E6B6FF1}">
      <text>
        <r>
          <rPr>
            <sz val="9"/>
            <color indexed="81"/>
            <rFont val="Tahoma"/>
            <family val="2"/>
          </rPr>
          <t>Son bienes o servicios que la institución genera pero que se consumen dentro de la institución.</t>
        </r>
      </text>
    </comment>
    <comment ref="H4" authorId="0" shapeId="0" xr:uid="{BEF64D95-3AE8-46FB-AE68-62DE2AD5DF7A}">
      <text>
        <r>
          <rPr>
            <sz val="9"/>
            <color indexed="81"/>
            <rFont val="Tahoma"/>
            <family val="2"/>
          </rPr>
          <t xml:space="preserve">conjunto de acciones que se llevan a cabo para cumplir las metas de un producto o subproducto. 
</t>
        </r>
      </text>
    </comment>
    <comment ref="J4" authorId="0" shapeId="0" xr:uid="{1B23B807-E616-4ECA-A70F-F568FD3B0FEB}">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C12AAD03-BACA-4EA6-965C-FC7B076AAFBF}">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FDCF90B2-45BC-4113-8C59-47F183174DC3}">
      <text>
        <r>
          <rPr>
            <sz val="9"/>
            <color indexed="81"/>
            <rFont val="Tahoma"/>
            <family val="2"/>
          </rPr>
          <t>Responsables al más alto nivel de las áreas.</t>
        </r>
      </text>
    </comment>
    <comment ref="M4" authorId="0" shapeId="0" xr:uid="{D825AB54-CA32-4BFE-B70B-5212F8A18A6C}">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EE71D7AF-D5E7-4AEE-854D-57BB9C90E002}">
      <text>
        <r>
          <rPr>
            <sz val="9"/>
            <color indexed="81"/>
            <rFont val="Tahoma"/>
            <family val="2"/>
          </rPr>
          <t xml:space="preserve">Situación actual sobre el nivel de avance físico de la  actividad, subproducto, producto…
</t>
        </r>
      </text>
    </comment>
    <comment ref="O4" authorId="0" shapeId="0" xr:uid="{5CB73EF8-37C5-4EBE-AE57-9216A9DF3A5E}">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2964116B-6E71-431F-9FDB-22793BFE97EA}">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DCA3C5C1-9241-4DD8-B3D7-BC373881173F}">
      <text>
        <r>
          <rPr>
            <sz val="9"/>
            <color indexed="81"/>
            <rFont val="Tahoma"/>
            <family val="2"/>
          </rPr>
          <t>Segmentación o representación trimestral de la meta.</t>
        </r>
      </text>
    </comment>
    <comment ref="V4" authorId="0" shapeId="0" xr:uid="{D40A4621-6DB9-459B-BF87-1F6D536EEB66}">
      <text>
        <r>
          <rPr>
            <sz val="9"/>
            <color indexed="81"/>
            <rFont val="Tahoma"/>
            <family val="2"/>
          </rPr>
          <t>Colocar el avance en relación a la meta propuesta para el mismo periodo.</t>
        </r>
      </text>
    </comment>
    <comment ref="W4" authorId="0" shapeId="0" xr:uid="{96076DD6-E54B-4A9F-8112-D14EA02B5754}">
      <text>
        <r>
          <rPr>
            <sz val="9"/>
            <color indexed="81"/>
            <rFont val="Tahoma"/>
            <family val="2"/>
          </rPr>
          <t>Segmentación o representación trimestral de la meta.</t>
        </r>
      </text>
    </comment>
    <comment ref="X4" authorId="0" shapeId="0" xr:uid="{54B06E74-FF31-4F81-B16B-2EE7D305169B}">
      <text>
        <r>
          <rPr>
            <sz val="9"/>
            <color indexed="81"/>
            <rFont val="Tahoma"/>
            <family val="2"/>
          </rPr>
          <t>Colocar el avance en relación a la meta propuesta para el mismo periodo.</t>
        </r>
      </text>
    </comment>
    <comment ref="Y4" authorId="0" shapeId="0" xr:uid="{AFEC2127-90A2-450F-86A3-7C8062A66BE2}">
      <text>
        <r>
          <rPr>
            <sz val="9"/>
            <color indexed="81"/>
            <rFont val="Tahoma"/>
            <family val="2"/>
          </rPr>
          <t>Segmentación o representación trimestral de la meta.</t>
        </r>
      </text>
    </comment>
    <comment ref="Z4" authorId="0" shapeId="0" xr:uid="{2E89D30E-2A0F-4607-AEE7-EFB9A163C7A2}">
      <text>
        <r>
          <rPr>
            <sz val="9"/>
            <color indexed="81"/>
            <rFont val="Tahoma"/>
            <family val="2"/>
          </rPr>
          <t>Colocar el avance en relación a la meta propuesta para el mismo periodo.</t>
        </r>
      </text>
    </comment>
    <comment ref="AA4" authorId="0" shapeId="0" xr:uid="{13EC2732-DBD0-479F-AC47-C7347827E278}">
      <text>
        <r>
          <rPr>
            <sz val="9"/>
            <color indexed="81"/>
            <rFont val="Tahoma"/>
            <family val="2"/>
          </rPr>
          <t>Segmentación o representación trimestral de la meta.</t>
        </r>
      </text>
    </comment>
    <comment ref="AB4" authorId="0" shapeId="0" xr:uid="{1892FC75-6C4F-451B-A9D9-DEFCC4B390D1}">
      <text>
        <r>
          <rPr>
            <sz val="9"/>
            <color indexed="81"/>
            <rFont val="Tahoma"/>
            <family val="2"/>
          </rPr>
          <t>Colocar el avance en relación a la meta propuesta para el mismo periodo.</t>
        </r>
      </text>
    </comment>
    <comment ref="AC4" authorId="0" shapeId="0" xr:uid="{EDBD0E8C-38B7-4FA9-B6FC-64EE45C34AA6}">
      <text>
        <r>
          <rPr>
            <sz val="9"/>
            <color indexed="81"/>
            <rFont val="Tahoma"/>
            <family val="2"/>
          </rPr>
          <t>Desplegar el listado de insumos por actividad o tarea.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C0AA6183-EF4C-48FA-911A-16264386F222}">
      <text>
        <r>
          <rPr>
            <sz val="9"/>
            <color indexed="81"/>
            <rFont val="Tahoma"/>
            <family val="2"/>
          </rPr>
          <t>Seguimiento a la planificación y programación de los productos.</t>
        </r>
      </text>
    </comment>
    <comment ref="Q3" authorId="0" shapeId="0" xr:uid="{6045A92B-B174-4877-8D67-DBA1846A09BD}">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4047D54D-330D-40A4-A013-FA613A4E18FF}">
      <text>
        <r>
          <rPr>
            <sz val="9"/>
            <color indexed="81"/>
            <rFont val="Tahoma"/>
            <family val="2"/>
          </rPr>
          <t>Es lo que se pretende alcanzar al final del periodo.</t>
        </r>
      </text>
    </comment>
    <comment ref="S3" authorId="0" shapeId="0" xr:uid="{251D3C7E-93FA-4AF1-B0D0-B62EE7C3CF95}">
      <text>
        <r>
          <rPr>
            <sz val="9"/>
            <color indexed="81"/>
            <rFont val="Tahoma"/>
            <family val="2"/>
          </rPr>
          <t>Representa los términos en que se debe medir el indicador de producto.</t>
        </r>
      </text>
    </comment>
    <comment ref="T3" authorId="0" shapeId="0" xr:uid="{07D81781-88FA-4457-876B-D864B951D046}">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2739356D-FFC5-408B-BA7C-21A5B6AB47C7}">
      <text>
        <r>
          <rPr>
            <sz val="9"/>
            <color indexed="81"/>
            <rFont val="Tahoma"/>
            <family val="2"/>
          </rPr>
          <t>Periodo desde el primero de enero al 30 de marzo</t>
        </r>
      </text>
    </comment>
    <comment ref="W3" authorId="0" shapeId="0" xr:uid="{40A03244-43D1-461E-B485-E361B531500B}">
      <text>
        <r>
          <rPr>
            <sz val="9"/>
            <color indexed="81"/>
            <rFont val="Tahoma"/>
            <family val="2"/>
          </rPr>
          <t>Periodo desde el primero de abril al 30 de junio</t>
        </r>
      </text>
    </comment>
    <comment ref="Y3" authorId="0" shapeId="0" xr:uid="{C2713255-29DC-40FB-BD4A-82206831FDDD}">
      <text>
        <r>
          <rPr>
            <sz val="9"/>
            <color indexed="81"/>
            <rFont val="Tahoma"/>
            <family val="2"/>
          </rPr>
          <t>Periodo desde el primero de julio al 30 de septiembre</t>
        </r>
      </text>
    </comment>
    <comment ref="AA3" authorId="0" shapeId="0" xr:uid="{D1DEC70F-F029-42BE-B4DE-CBEEE16C0F96}">
      <text>
        <r>
          <rPr>
            <sz val="9"/>
            <color indexed="81"/>
            <rFont val="Tahoma"/>
            <family val="2"/>
          </rPr>
          <t>Periodo desde el primero de octubre al 31 de diciembre</t>
        </r>
      </text>
    </comment>
    <comment ref="AG3" authorId="0" shapeId="0" xr:uid="{44458C6A-941F-4DF0-B4AD-5317F5D62D2C}">
      <text>
        <r>
          <rPr>
            <sz val="9"/>
            <color indexed="81"/>
            <rFont val="Tahoma"/>
            <family val="2"/>
          </rPr>
          <t>De dónde provienen los fondos.</t>
        </r>
      </text>
    </comment>
    <comment ref="AH3" authorId="0" shapeId="0" xr:uid="{0E74385E-2894-4D1D-8285-821E8D60A153}">
      <text>
        <r>
          <rPr>
            <sz val="9"/>
            <color indexed="81"/>
            <rFont val="Tahoma"/>
            <family val="2"/>
          </rPr>
          <t xml:space="preserve">Monto presupuestado para desarrollar los Producto, Sub-productos y Actividades </t>
        </r>
      </text>
    </comment>
    <comment ref="A4" authorId="0" shapeId="0" xr:uid="{3785D215-2F17-40E6-BA25-B6E90B85B3B8}">
      <text>
        <r>
          <rPr>
            <sz val="9"/>
            <color indexed="81"/>
            <rFont val="Tahoma"/>
            <family val="2"/>
          </rPr>
          <t>Código que resume y enumera los diferentes niveles de planificación.</t>
        </r>
      </text>
    </comment>
    <comment ref="B4" authorId="0" shapeId="0" xr:uid="{2A8474AC-6303-4515-8082-A67626EF3C2E}">
      <text>
        <r>
          <rPr>
            <sz val="9"/>
            <color indexed="81"/>
            <rFont val="Tahoma"/>
            <family val="2"/>
          </rPr>
          <t>Código de área asignado en el libro de códigos (Sheep: "Libro de Códigos" en color rojo).</t>
        </r>
      </text>
    </comment>
    <comment ref="C4" authorId="0" shapeId="0" xr:uid="{05128F7A-E286-4076-A8EB-5AAFE9740FBC}">
      <text>
        <r>
          <rPr>
            <sz val="9"/>
            <color indexed="81"/>
            <rFont val="Tahoma"/>
            <family val="2"/>
          </rPr>
          <t>Código jerárquico del producto en cuestión.</t>
        </r>
      </text>
    </comment>
    <comment ref="D4" authorId="0" shapeId="0" xr:uid="{022F66E5-9419-4DC9-B8EC-E1D5AC268689}">
      <text>
        <r>
          <rPr>
            <sz val="9"/>
            <color indexed="81"/>
            <rFont val="Tahoma"/>
            <family val="2"/>
          </rPr>
          <t>Código jerárquico del sub-producto en cuestión.</t>
        </r>
      </text>
    </comment>
    <comment ref="E4" authorId="0" shapeId="0" xr:uid="{0F807773-30DB-4F4F-94BA-A983F38129B5}">
      <text>
        <r>
          <rPr>
            <sz val="9"/>
            <color indexed="81"/>
            <rFont val="Tahoma"/>
            <family val="2"/>
          </rPr>
          <t>Código jerárquico de la actividad en cuestión.</t>
        </r>
      </text>
    </comment>
    <comment ref="F4" authorId="0" shapeId="0" xr:uid="{20D50623-A63D-4F7E-AC1B-14CCC3555405}">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6850A1F1-F7E0-454C-A08A-83204BFB9AB7}">
      <text>
        <r>
          <rPr>
            <sz val="9"/>
            <color indexed="81"/>
            <rFont val="Tahoma"/>
            <family val="2"/>
          </rPr>
          <t>Son bienes o servicios que la institución genera pero que se consumen dentro de la institución.</t>
        </r>
      </text>
    </comment>
    <comment ref="H4" authorId="0" shapeId="0" xr:uid="{83D679BC-A341-481E-8E78-D2D9D3D8D242}">
      <text>
        <r>
          <rPr>
            <sz val="9"/>
            <color indexed="81"/>
            <rFont val="Tahoma"/>
            <family val="2"/>
          </rPr>
          <t xml:space="preserve">conjunto de acciones que se llevan a cabo para cumplir las metas de un producto o subproducto. 
</t>
        </r>
      </text>
    </comment>
    <comment ref="J4" authorId="0" shapeId="0" xr:uid="{3EBFDA33-696E-4F0C-B688-232D4D5FEB0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215FCF62-09F0-4BBF-9000-CB8981762A7E}">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2E5B2C96-7FE6-43A4-B4AA-EED7427B8B46}">
      <text>
        <r>
          <rPr>
            <sz val="9"/>
            <color indexed="81"/>
            <rFont val="Tahoma"/>
            <family val="2"/>
          </rPr>
          <t>Responsables al más alto nivel de las áreas.</t>
        </r>
      </text>
    </comment>
    <comment ref="M4" authorId="0" shapeId="0" xr:uid="{29696359-4EF3-4E7F-8486-31025F944356}">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6DC29C51-C50B-48B4-A0C5-2837270E7CD9}">
      <text>
        <r>
          <rPr>
            <sz val="9"/>
            <color indexed="81"/>
            <rFont val="Tahoma"/>
            <family val="2"/>
          </rPr>
          <t xml:space="preserve">Situación actual sobre el nivel de avance físico de la  actividad, subproducto, producto…
</t>
        </r>
      </text>
    </comment>
    <comment ref="O4" authorId="0" shapeId="0" xr:uid="{C3A5ED94-17B8-40AD-9743-0EE525FAF105}">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1ACD506D-4419-4423-8672-FDCBD2CC5E44}">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55A2FFFA-0048-4DBE-A640-7355293A66C3}">
      <text>
        <r>
          <rPr>
            <sz val="9"/>
            <color indexed="81"/>
            <rFont val="Tahoma"/>
            <family val="2"/>
          </rPr>
          <t>Segmentación o representación trimestral de la meta.</t>
        </r>
      </text>
    </comment>
    <comment ref="V4" authorId="0" shapeId="0" xr:uid="{FD55CFEB-8FA9-419A-9C15-B4C51E4DE966}">
      <text>
        <r>
          <rPr>
            <sz val="9"/>
            <color indexed="81"/>
            <rFont val="Tahoma"/>
            <family val="2"/>
          </rPr>
          <t>Colocar el avance en relación a la meta propuesta para el mismo periodo.</t>
        </r>
      </text>
    </comment>
    <comment ref="W4" authorId="0" shapeId="0" xr:uid="{95A1DC4E-63C9-40A8-A62C-8231073C6ED3}">
      <text>
        <r>
          <rPr>
            <sz val="9"/>
            <color indexed="81"/>
            <rFont val="Tahoma"/>
            <family val="2"/>
          </rPr>
          <t>Segmentación o representación trimestral de la meta.</t>
        </r>
      </text>
    </comment>
    <comment ref="X4" authorId="0" shapeId="0" xr:uid="{83B069CF-BB79-41F9-B568-8E3FAE5573FA}">
      <text>
        <r>
          <rPr>
            <sz val="9"/>
            <color indexed="81"/>
            <rFont val="Tahoma"/>
            <family val="2"/>
          </rPr>
          <t>Colocar el avance en relación a la meta propuesta para el mismo periodo.</t>
        </r>
      </text>
    </comment>
    <comment ref="Y4" authorId="0" shapeId="0" xr:uid="{83785584-5A92-44D5-BC32-35C69133292B}">
      <text>
        <r>
          <rPr>
            <sz val="9"/>
            <color indexed="81"/>
            <rFont val="Tahoma"/>
            <family val="2"/>
          </rPr>
          <t>Segmentación o representación trimestral de la meta.</t>
        </r>
      </text>
    </comment>
    <comment ref="Z4" authorId="0" shapeId="0" xr:uid="{30B48BB8-F505-41E4-B964-5AF65504B39C}">
      <text>
        <r>
          <rPr>
            <sz val="9"/>
            <color indexed="81"/>
            <rFont val="Tahoma"/>
            <family val="2"/>
          </rPr>
          <t>Colocar el avance en relación a la meta propuesta para el mismo periodo.</t>
        </r>
      </text>
    </comment>
    <comment ref="AA4" authorId="0" shapeId="0" xr:uid="{EDC7949D-815D-4751-BE82-72E7681BAA28}">
      <text>
        <r>
          <rPr>
            <sz val="9"/>
            <color indexed="81"/>
            <rFont val="Tahoma"/>
            <family val="2"/>
          </rPr>
          <t>Segmentación o representación trimestral de la meta.</t>
        </r>
      </text>
    </comment>
    <comment ref="AB4" authorId="0" shapeId="0" xr:uid="{149A0BB5-C008-4DF8-92CC-63768C45C4EC}">
      <text>
        <r>
          <rPr>
            <sz val="9"/>
            <color indexed="81"/>
            <rFont val="Tahoma"/>
            <family val="2"/>
          </rPr>
          <t>Colocar el avance en relación a la meta propuesta para el mismo periodo.</t>
        </r>
      </text>
    </comment>
    <comment ref="AC4" authorId="0" shapeId="0" xr:uid="{D9913B71-5C58-451D-895D-12D09F17F30B}">
      <text>
        <r>
          <rPr>
            <sz val="9"/>
            <color indexed="81"/>
            <rFont val="Tahoma"/>
            <family val="2"/>
          </rPr>
          <t>Desplegar el listado de insumos por actividad o tarea.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U2" authorId="0" shapeId="0" xr:uid="{A0754BFC-0C10-4A55-B5C0-D662616D85E5}">
      <text>
        <r>
          <rPr>
            <sz val="9"/>
            <color indexed="81"/>
            <rFont val="Tahoma"/>
            <family val="2"/>
          </rPr>
          <t>Seguimiento a la planificación y programación de los productos.</t>
        </r>
      </text>
    </comment>
    <comment ref="U3" authorId="0" shapeId="0" xr:uid="{4D8AACC5-FDC5-4F6D-991B-C04F5BE4D48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V3" authorId="0" shapeId="0" xr:uid="{1BB3E602-0B18-4C2B-BA13-B30C4891F536}">
      <text>
        <r>
          <rPr>
            <sz val="9"/>
            <color indexed="81"/>
            <rFont val="Tahoma"/>
            <family val="2"/>
          </rPr>
          <t>Es lo que se pretende alcanzar al final del periodo.</t>
        </r>
      </text>
    </comment>
    <comment ref="W3" authorId="0" shapeId="0" xr:uid="{EB1CD06F-2D2A-4D9A-BB5A-DF34CF80E9CE}">
      <text>
        <r>
          <rPr>
            <sz val="9"/>
            <color indexed="81"/>
            <rFont val="Tahoma"/>
            <family val="2"/>
          </rPr>
          <t>Representa los términos en que se debe medir el indicador de producto.</t>
        </r>
      </text>
    </comment>
    <comment ref="X3" authorId="0" shapeId="0" xr:uid="{A30B7C9D-3EA1-43B8-A377-C31393CBFABB}">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Y3" authorId="0" shapeId="0" xr:uid="{0947534D-F581-4344-A991-350B0CE1C9F7}">
      <text>
        <r>
          <rPr>
            <sz val="9"/>
            <color indexed="81"/>
            <rFont val="Tahoma"/>
            <family val="2"/>
          </rPr>
          <t>Periodo desde el primero de enero al 30 de marzo</t>
        </r>
      </text>
    </comment>
    <comment ref="AA3" authorId="0" shapeId="0" xr:uid="{D06E444D-1D03-44EC-86C3-CA1AA0CB53F6}">
      <text>
        <r>
          <rPr>
            <sz val="9"/>
            <color indexed="81"/>
            <rFont val="Tahoma"/>
            <family val="2"/>
          </rPr>
          <t>Periodo desde el primero de abril al 30 de junio</t>
        </r>
      </text>
    </comment>
    <comment ref="AC3" authorId="0" shapeId="0" xr:uid="{101DEC89-7286-4267-80F2-5FE2E253AC19}">
      <text>
        <r>
          <rPr>
            <sz val="9"/>
            <color indexed="81"/>
            <rFont val="Tahoma"/>
            <family val="2"/>
          </rPr>
          <t>Periodo desde el primero de julio al 30 de septiembre</t>
        </r>
      </text>
    </comment>
    <comment ref="AE3" authorId="0" shapeId="0" xr:uid="{93A4C281-19C2-4C7F-A3E0-68EE6B40EF8B}">
      <text>
        <r>
          <rPr>
            <sz val="9"/>
            <color indexed="81"/>
            <rFont val="Tahoma"/>
            <family val="2"/>
          </rPr>
          <t>Periodo desde el primero de octubre al 31 de diciembre</t>
        </r>
      </text>
    </comment>
    <comment ref="AK3" authorId="0" shapeId="0" xr:uid="{A7CFDF29-7FAB-445E-8B51-B50CA0B664A5}">
      <text>
        <r>
          <rPr>
            <sz val="9"/>
            <color indexed="81"/>
            <rFont val="Tahoma"/>
            <family val="2"/>
          </rPr>
          <t>De dónde provienen los fondos.</t>
        </r>
      </text>
    </comment>
    <comment ref="AL3" authorId="0" shapeId="0" xr:uid="{B661CE12-C9E3-49CA-8F2C-460337163115}">
      <text>
        <r>
          <rPr>
            <sz val="9"/>
            <color indexed="81"/>
            <rFont val="Tahoma"/>
            <family val="2"/>
          </rPr>
          <t xml:space="preserve">Monto presupuestado para desarrollar los Producto, Sub-productos y Actividades </t>
        </r>
      </text>
    </comment>
    <comment ref="A4" authorId="0" shapeId="0" xr:uid="{647BB070-659F-4654-BE53-EEDFF04EC95C}">
      <text>
        <r>
          <rPr>
            <sz val="9"/>
            <color indexed="81"/>
            <rFont val="Tahoma"/>
            <family val="2"/>
          </rPr>
          <t>Código que resume y enumera los diferentes niveles de planificación.</t>
        </r>
      </text>
    </comment>
    <comment ref="B4" authorId="0" shapeId="0" xr:uid="{38FDD319-C184-48A3-A706-A9CBDAB0B4C3}">
      <text>
        <r>
          <rPr>
            <sz val="9"/>
            <color indexed="81"/>
            <rFont val="Tahoma"/>
            <family val="2"/>
          </rPr>
          <t>Código de área asignado en el libro de códigos (Sheep: "Libro de Códigos" en color rojo).</t>
        </r>
      </text>
    </comment>
    <comment ref="C4" authorId="0" shapeId="0" xr:uid="{F99952CD-903B-476F-B0CF-1CDE83FE3A66}">
      <text>
        <r>
          <rPr>
            <sz val="9"/>
            <color indexed="81"/>
            <rFont val="Tahoma"/>
            <family val="2"/>
          </rPr>
          <t>Código jerárquico del producto en cuestión.</t>
        </r>
      </text>
    </comment>
    <comment ref="D4" authorId="0" shapeId="0" xr:uid="{9D3D8F9E-A9E2-44A2-AC59-F82AE6317971}">
      <text>
        <r>
          <rPr>
            <sz val="9"/>
            <color indexed="81"/>
            <rFont val="Tahoma"/>
            <family val="2"/>
          </rPr>
          <t>Código jerárquico del sub-producto en cuestión.</t>
        </r>
      </text>
    </comment>
    <comment ref="E4" authorId="0" shapeId="0" xr:uid="{319AAAD3-AC92-4B18-AC89-47D7E7B5A417}">
      <text>
        <r>
          <rPr>
            <sz val="9"/>
            <color indexed="81"/>
            <rFont val="Tahoma"/>
            <family val="2"/>
          </rPr>
          <t>Código jerárquico de la actividad en cuestión.</t>
        </r>
      </text>
    </comment>
    <comment ref="F4" authorId="0" shapeId="0" xr:uid="{58827981-4ECD-4B68-A452-AA8F15B1D980}">
      <text>
        <r>
          <rPr>
            <b/>
            <sz val="9"/>
            <color indexed="81"/>
            <rFont val="Tahoma"/>
            <family val="2"/>
          </rPr>
          <t>Francis Castro:</t>
        </r>
        <r>
          <rPr>
            <sz val="9"/>
            <color indexed="81"/>
            <rFont val="Tahoma"/>
            <family val="2"/>
          </rPr>
          <t xml:space="preserve">
Eje Estratégico</t>
        </r>
      </text>
    </comment>
    <comment ref="G4" authorId="0" shapeId="0" xr:uid="{E4E6E47D-44C6-45B4-93A6-98C1BC68110D}">
      <text>
        <r>
          <rPr>
            <b/>
            <sz val="9"/>
            <color indexed="81"/>
            <rFont val="Tahoma"/>
            <family val="2"/>
          </rPr>
          <t>Francis Castro:</t>
        </r>
        <r>
          <rPr>
            <sz val="9"/>
            <color indexed="81"/>
            <rFont val="Tahoma"/>
            <family val="2"/>
          </rPr>
          <t xml:space="preserve">
Objetivo Estratégico</t>
        </r>
      </text>
    </comment>
    <comment ref="H4" authorId="0" shapeId="0" xr:uid="{021382AA-C2D2-471F-9001-8B67013FAFA2}">
      <text>
        <r>
          <rPr>
            <b/>
            <sz val="9"/>
            <color indexed="81"/>
            <rFont val="Tahoma"/>
            <family val="2"/>
          </rPr>
          <t>Francis Castro:</t>
        </r>
        <r>
          <rPr>
            <sz val="9"/>
            <color indexed="81"/>
            <rFont val="Tahoma"/>
            <family val="2"/>
          </rPr>
          <t xml:space="preserve">
Estrategia</t>
        </r>
      </text>
    </comment>
    <comment ref="I4" authorId="0" shapeId="0" xr:uid="{9D7B1B8B-7A34-47CB-9336-E1EB70D35E0C}">
      <text>
        <r>
          <rPr>
            <b/>
            <sz val="9"/>
            <color indexed="81"/>
            <rFont val="Tahoma"/>
            <family val="2"/>
          </rPr>
          <t>Francis Castro:</t>
        </r>
        <r>
          <rPr>
            <sz val="9"/>
            <color indexed="81"/>
            <rFont val="Tahoma"/>
            <family val="2"/>
          </rPr>
          <t xml:space="preserve">
Producto Estratégico definido en el PEI 2018-2020.</t>
        </r>
      </text>
    </comment>
    <comment ref="J4" authorId="0" shapeId="0" xr:uid="{802294FC-4C53-4787-A93B-552B7B3629BE}">
      <text>
        <r>
          <rPr>
            <sz val="9"/>
            <color indexed="81"/>
            <rFont val="Tahoma"/>
            <family val="2"/>
          </rPr>
          <t xml:space="preserve">Son bienes y/o servicios que la institución entrega a la población o a otras instituciones. Constituyen la “razón de ser” de la institución
</t>
        </r>
      </text>
    </comment>
    <comment ref="K4" authorId="0" shapeId="0" xr:uid="{711311CD-C198-4004-A4BF-EB6A9409BA28}">
      <text>
        <r>
          <rPr>
            <sz val="9"/>
            <color indexed="81"/>
            <rFont val="Tahoma"/>
            <family val="2"/>
          </rPr>
          <t>Son bienes o servicios que la institución genera pero que se consumen dentro de la institución.</t>
        </r>
      </text>
    </comment>
    <comment ref="L4" authorId="0" shapeId="0" xr:uid="{1C20E8F0-73F9-49A1-AC3C-08272978CC6C}">
      <text>
        <r>
          <rPr>
            <sz val="9"/>
            <color indexed="81"/>
            <rFont val="Tahoma"/>
            <family val="2"/>
          </rPr>
          <t xml:space="preserve">conjunto de acciones que se llevan a cabo para cumplir las metas de un producto o subproducto. 
</t>
        </r>
      </text>
    </comment>
    <comment ref="N4" authorId="0" shapeId="0" xr:uid="{D34BDFCA-10AD-40EC-BCF1-319CDF9D1A36}">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O4" authorId="0" shapeId="0" xr:uid="{5FF3E79F-14B2-4130-9E58-BDB457AEA04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P4" authorId="0" shapeId="0" xr:uid="{C18F3D5B-3B08-4FBF-B89F-8632E4ECC731}">
      <text>
        <r>
          <rPr>
            <sz val="9"/>
            <color indexed="81"/>
            <rFont val="Tahoma"/>
            <family val="2"/>
          </rPr>
          <t>Responsables al más alto nivel de las áreas.</t>
        </r>
      </text>
    </comment>
    <comment ref="Q4" authorId="0" shapeId="0" xr:uid="{9F217D0B-9D92-439C-81D6-A8B85BC287C4}">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R4" authorId="0" shapeId="0" xr:uid="{B97F2E2A-4AA8-4A94-B2D3-79A594E55B9A}">
      <text>
        <r>
          <rPr>
            <sz val="9"/>
            <color indexed="81"/>
            <rFont val="Tahoma"/>
            <family val="2"/>
          </rPr>
          <t xml:space="preserve">Situación actual sobre el nivel de avance físico de la  actividad, subproducto, producto…
</t>
        </r>
      </text>
    </comment>
    <comment ref="S4" authorId="0" shapeId="0" xr:uid="{918D8122-4B24-4B03-A72F-9AA138DB9CEA}">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T4" authorId="0" shapeId="0" xr:uid="{D0DD2134-0CB9-4359-8488-848E13786A56}">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Y4" authorId="0" shapeId="0" xr:uid="{E449F97F-3B72-4D94-A8E0-B43C7DF8225E}">
      <text>
        <r>
          <rPr>
            <sz val="9"/>
            <color indexed="81"/>
            <rFont val="Tahoma"/>
            <family val="2"/>
          </rPr>
          <t>Segmentación o representación trimestral de la meta.</t>
        </r>
      </text>
    </comment>
    <comment ref="Z4" authorId="0" shapeId="0" xr:uid="{1894DB96-FDE1-4847-9CDE-5C3557A8E18D}">
      <text>
        <r>
          <rPr>
            <sz val="9"/>
            <color indexed="81"/>
            <rFont val="Tahoma"/>
            <family val="2"/>
          </rPr>
          <t>Colocar el avance en relación a la meta propuesta para el mismo periodo.</t>
        </r>
      </text>
    </comment>
    <comment ref="AA4" authorId="0" shapeId="0" xr:uid="{C3C7245A-D734-490A-8ED4-EBC81A1E0F92}">
      <text>
        <r>
          <rPr>
            <sz val="9"/>
            <color indexed="81"/>
            <rFont val="Tahoma"/>
            <family val="2"/>
          </rPr>
          <t>Segmentación o representación trimestral de la meta.</t>
        </r>
      </text>
    </comment>
    <comment ref="AB4" authorId="0" shapeId="0" xr:uid="{838DB7BC-4D2D-4505-9578-3D73014EC1B0}">
      <text>
        <r>
          <rPr>
            <sz val="9"/>
            <color indexed="81"/>
            <rFont val="Tahoma"/>
            <family val="2"/>
          </rPr>
          <t>Colocar el avance en relación a la meta propuesta para el mismo periodo.</t>
        </r>
      </text>
    </comment>
    <comment ref="AC4" authorId="0" shapeId="0" xr:uid="{3E6D6246-D60C-432A-B796-B3ECE69601C7}">
      <text>
        <r>
          <rPr>
            <sz val="9"/>
            <color indexed="81"/>
            <rFont val="Tahoma"/>
            <family val="2"/>
          </rPr>
          <t>Segmentación o representación trimestral de la meta.</t>
        </r>
      </text>
    </comment>
    <comment ref="AD4" authorId="0" shapeId="0" xr:uid="{D0A803DC-0C41-4898-9641-911DEC348043}">
      <text>
        <r>
          <rPr>
            <sz val="9"/>
            <color indexed="81"/>
            <rFont val="Tahoma"/>
            <family val="2"/>
          </rPr>
          <t>Colocar el avance en relación a la meta propuesta para el mismo periodo.</t>
        </r>
      </text>
    </comment>
    <comment ref="AE4" authorId="0" shapeId="0" xr:uid="{FD7E699E-3B39-409A-B61F-B38DB491645A}">
      <text>
        <r>
          <rPr>
            <sz val="9"/>
            <color indexed="81"/>
            <rFont val="Tahoma"/>
            <family val="2"/>
          </rPr>
          <t>Segmentación o representación trimestral de la meta.</t>
        </r>
      </text>
    </comment>
    <comment ref="AF4" authorId="0" shapeId="0" xr:uid="{93E50C5F-CAE1-41B0-B964-DECA5751A6D3}">
      <text>
        <r>
          <rPr>
            <sz val="9"/>
            <color indexed="81"/>
            <rFont val="Tahoma"/>
            <family val="2"/>
          </rPr>
          <t>Colocar el avance en relación a la meta propuesta para el mismo periodo.</t>
        </r>
      </text>
    </comment>
    <comment ref="AG4" authorId="0" shapeId="0" xr:uid="{38C088D5-AAE2-4669-91B1-58565FEF51FC}">
      <text>
        <r>
          <rPr>
            <sz val="9"/>
            <color indexed="81"/>
            <rFont val="Tahoma"/>
            <family val="2"/>
          </rPr>
          <t>Desplegar el listado de insumos por actividad o tarea.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60A640E9-AD3C-40D2-9A39-6D3044F08425}">
      <text>
        <r>
          <rPr>
            <sz val="9"/>
            <color indexed="81"/>
            <rFont val="Tahoma"/>
            <family val="2"/>
          </rPr>
          <t>Seguimiento a la planificación y programación de los productos.</t>
        </r>
      </text>
    </comment>
    <comment ref="Q3" authorId="0" shapeId="0" xr:uid="{FDB9B328-7E65-40C9-B3DE-EE6258712F61}">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1178C51D-9240-4DE0-9E27-EAA3BA7D7D88}">
      <text>
        <r>
          <rPr>
            <sz val="9"/>
            <color indexed="81"/>
            <rFont val="Tahoma"/>
            <family val="2"/>
          </rPr>
          <t>Es lo que se pretende alcanzar al final del periodo.</t>
        </r>
      </text>
    </comment>
    <comment ref="S3" authorId="0" shapeId="0" xr:uid="{061079F0-9508-4AD9-8456-CB9AC9654788}">
      <text>
        <r>
          <rPr>
            <sz val="9"/>
            <color indexed="81"/>
            <rFont val="Tahoma"/>
            <family val="2"/>
          </rPr>
          <t>Representa los términos en que se debe medir el indicador de producto.</t>
        </r>
      </text>
    </comment>
    <comment ref="T3" authorId="0" shapeId="0" xr:uid="{25C9F53E-BF30-4267-998F-F7FA97DD58E8}">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FEAC98DA-5DFC-4BAB-9D4C-FF0D42804D34}">
      <text>
        <r>
          <rPr>
            <sz val="9"/>
            <color indexed="81"/>
            <rFont val="Tahoma"/>
            <family val="2"/>
          </rPr>
          <t>Periodo desde el primero de enero al 30 de marzo</t>
        </r>
      </text>
    </comment>
    <comment ref="W3" authorId="0" shapeId="0" xr:uid="{F72395F8-09BA-463F-9AF3-7D2DF6895AB1}">
      <text>
        <r>
          <rPr>
            <sz val="9"/>
            <color indexed="81"/>
            <rFont val="Tahoma"/>
            <family val="2"/>
          </rPr>
          <t>Periodo desde el primero de abril al 30 de junio</t>
        </r>
      </text>
    </comment>
    <comment ref="Y3" authorId="0" shapeId="0" xr:uid="{3695B5C8-D3EB-40E0-8F5B-34A9CB43EC80}">
      <text>
        <r>
          <rPr>
            <sz val="9"/>
            <color indexed="81"/>
            <rFont val="Tahoma"/>
            <family val="2"/>
          </rPr>
          <t>Periodo desde el primero de julio al 30 de septiembre</t>
        </r>
      </text>
    </comment>
    <comment ref="AA3" authorId="0" shapeId="0" xr:uid="{475414BB-89CF-4178-A585-6366FEC2F7DE}">
      <text>
        <r>
          <rPr>
            <sz val="9"/>
            <color indexed="81"/>
            <rFont val="Tahoma"/>
            <family val="2"/>
          </rPr>
          <t>Periodo desde el primero de octubre al 31 de diciembre</t>
        </r>
      </text>
    </comment>
    <comment ref="AG3" authorId="0" shapeId="0" xr:uid="{E69593C8-1D4B-4A3B-9BD7-007F0D76A5B4}">
      <text>
        <r>
          <rPr>
            <sz val="9"/>
            <color indexed="81"/>
            <rFont val="Tahoma"/>
            <family val="2"/>
          </rPr>
          <t>De dónde provienen los fondos.</t>
        </r>
      </text>
    </comment>
    <comment ref="AH3" authorId="0" shapeId="0" xr:uid="{946C479B-2E97-4728-8F2D-B893CABA7407}">
      <text>
        <r>
          <rPr>
            <sz val="9"/>
            <color indexed="81"/>
            <rFont val="Tahoma"/>
            <family val="2"/>
          </rPr>
          <t xml:space="preserve">Monto presupuestado para desarrollar los Producto, Sub-produtos y Actividades </t>
        </r>
      </text>
    </comment>
    <comment ref="A4" authorId="0" shapeId="0" xr:uid="{7145D429-0225-4585-AAE8-57DEA30A141A}">
      <text>
        <r>
          <rPr>
            <sz val="9"/>
            <color indexed="81"/>
            <rFont val="Tahoma"/>
            <family val="2"/>
          </rPr>
          <t>Código que resume y enumera los diferentes niveles de planificación.</t>
        </r>
      </text>
    </comment>
    <comment ref="B4" authorId="0" shapeId="0" xr:uid="{7F9ADB09-43D3-4E6F-837E-8F02B4ED900D}">
      <text>
        <r>
          <rPr>
            <sz val="9"/>
            <color indexed="81"/>
            <rFont val="Tahoma"/>
            <family val="2"/>
          </rPr>
          <t>Código de área asignado en el libro de códigos (Sheep: "Libro de Códigos" en color rojo).</t>
        </r>
      </text>
    </comment>
    <comment ref="C4" authorId="0" shapeId="0" xr:uid="{01209A79-D27C-43C9-B22F-E24C51438F81}">
      <text>
        <r>
          <rPr>
            <sz val="9"/>
            <color indexed="81"/>
            <rFont val="Tahoma"/>
            <family val="2"/>
          </rPr>
          <t>Código jerárquico del producto en cuestión.</t>
        </r>
      </text>
    </comment>
    <comment ref="D4" authorId="0" shapeId="0" xr:uid="{CA754366-4051-4272-83E8-7BA186A0958C}">
      <text>
        <r>
          <rPr>
            <sz val="9"/>
            <color indexed="81"/>
            <rFont val="Tahoma"/>
            <family val="2"/>
          </rPr>
          <t>Código jerárquico del sub-producto en cuestión.</t>
        </r>
      </text>
    </comment>
    <comment ref="E4" authorId="0" shapeId="0" xr:uid="{7E8EC148-14B9-49EE-AC6C-986118FCA12B}">
      <text>
        <r>
          <rPr>
            <sz val="9"/>
            <color indexed="81"/>
            <rFont val="Tahoma"/>
            <family val="2"/>
          </rPr>
          <t>Código jerárquico de la actividad en cuestión.</t>
        </r>
      </text>
    </comment>
    <comment ref="F4" authorId="0" shapeId="0" xr:uid="{6C4553C8-D534-49F4-BBF1-697DB7A52D00}">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6935E355-E9E6-4628-AD1B-889736A155C9}">
      <text>
        <r>
          <rPr>
            <sz val="9"/>
            <color indexed="81"/>
            <rFont val="Tahoma"/>
            <family val="2"/>
          </rPr>
          <t>Son bienes o servicios que la institución genera pero que se consumen dentro de la institución.</t>
        </r>
      </text>
    </comment>
    <comment ref="H4" authorId="0" shapeId="0" xr:uid="{F5D7EA04-8174-424D-9931-F7AB13FED0FC}">
      <text>
        <r>
          <rPr>
            <sz val="9"/>
            <color indexed="81"/>
            <rFont val="Tahoma"/>
            <family val="2"/>
          </rPr>
          <t xml:space="preserve">conjunto de acciones que se llevan a cabo para cumplir las metas de un producto o subproducto. 
</t>
        </r>
      </text>
    </comment>
    <comment ref="J4" authorId="0" shapeId="0" xr:uid="{521E3145-5AFB-44DD-9A38-84F64465490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0C3A8DAD-DD2D-4B1B-988D-D4BEB673A42B}">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F977216E-B65F-40A6-88D5-09D0B37B191B}">
      <text>
        <r>
          <rPr>
            <sz val="9"/>
            <color indexed="81"/>
            <rFont val="Tahoma"/>
            <family val="2"/>
          </rPr>
          <t>Responsables al más alto nivel de las áreas.</t>
        </r>
      </text>
    </comment>
    <comment ref="M4" authorId="0" shapeId="0" xr:uid="{830491E1-A376-421D-917B-79EE6CFCDD74}">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AF663EBD-F9F6-43BB-8EAF-57782F93A303}">
      <text>
        <r>
          <rPr>
            <sz val="9"/>
            <color indexed="81"/>
            <rFont val="Tahoma"/>
            <family val="2"/>
          </rPr>
          <t xml:space="preserve">Situación actual sobre el nivel de avance físico de la  actividad, subproducto, producto…
</t>
        </r>
      </text>
    </comment>
    <comment ref="O4" authorId="0" shapeId="0" xr:uid="{97572393-7332-4B9C-9A7B-8B2113C7D6B7}">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16AFE2F9-7E20-4539-B2D9-E2770A189B5C}">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95F2D6BB-1D2D-49FE-89A2-0C6FC24D5708}">
      <text>
        <r>
          <rPr>
            <sz val="9"/>
            <color indexed="81"/>
            <rFont val="Tahoma"/>
            <family val="2"/>
          </rPr>
          <t>Segmentación o representación trimestral de la meta.</t>
        </r>
      </text>
    </comment>
    <comment ref="V4" authorId="0" shapeId="0" xr:uid="{250DBFE1-C2B2-48DA-A38A-373AF0F9F308}">
      <text>
        <r>
          <rPr>
            <sz val="9"/>
            <color indexed="81"/>
            <rFont val="Tahoma"/>
            <family val="2"/>
          </rPr>
          <t>Colocar el avance en relación a la meta propuesta para el mismo periodo.</t>
        </r>
      </text>
    </comment>
    <comment ref="W4" authorId="0" shapeId="0" xr:uid="{E2815E84-037C-4DF1-AF09-F6F46C228E98}">
      <text>
        <r>
          <rPr>
            <sz val="9"/>
            <color indexed="81"/>
            <rFont val="Tahoma"/>
            <family val="2"/>
          </rPr>
          <t>Segmentación o representación trimestral de la meta.</t>
        </r>
      </text>
    </comment>
    <comment ref="X4" authorId="0" shapeId="0" xr:uid="{00353ACD-F580-4478-9D35-3EF66F3886E3}">
      <text>
        <r>
          <rPr>
            <sz val="9"/>
            <color indexed="81"/>
            <rFont val="Tahoma"/>
            <family val="2"/>
          </rPr>
          <t>Colocar el avance en relación a la meta propuesta para el mismo periodo.</t>
        </r>
      </text>
    </comment>
    <comment ref="Y4" authorId="0" shapeId="0" xr:uid="{247E8AB1-BDB2-44F6-AF96-988E23F34F7C}">
      <text>
        <r>
          <rPr>
            <sz val="9"/>
            <color indexed="81"/>
            <rFont val="Tahoma"/>
            <family val="2"/>
          </rPr>
          <t>Segmentación o representación trimestral de la meta.</t>
        </r>
      </text>
    </comment>
    <comment ref="Z4" authorId="0" shapeId="0" xr:uid="{F57909F1-1FB2-4AF8-9B0D-83C23BF3C718}">
      <text>
        <r>
          <rPr>
            <sz val="9"/>
            <color indexed="81"/>
            <rFont val="Tahoma"/>
            <family val="2"/>
          </rPr>
          <t>Colocar el avance en relación a la meta propuesta para el mismo periodo.</t>
        </r>
      </text>
    </comment>
    <comment ref="AA4" authorId="0" shapeId="0" xr:uid="{13BB434C-CBCA-45DB-AC99-F7FA468427FB}">
      <text>
        <r>
          <rPr>
            <sz val="9"/>
            <color indexed="81"/>
            <rFont val="Tahoma"/>
            <family val="2"/>
          </rPr>
          <t>Segmentación o representación trimestral de la meta.</t>
        </r>
      </text>
    </comment>
    <comment ref="AB4" authorId="0" shapeId="0" xr:uid="{42F5B2A7-46DC-4D4D-9AD6-408952D9AF65}">
      <text>
        <r>
          <rPr>
            <sz val="9"/>
            <color indexed="81"/>
            <rFont val="Tahoma"/>
            <family val="2"/>
          </rPr>
          <t>Colocar el avance en relación a la meta propuesta para el mismo periodo.</t>
        </r>
      </text>
    </comment>
    <comment ref="AC4" authorId="0" shapeId="0" xr:uid="{D7D19589-7DF1-48F5-91CB-4EE50D226099}">
      <text>
        <r>
          <rPr>
            <sz val="9"/>
            <color indexed="81"/>
            <rFont val="Tahoma"/>
            <family val="2"/>
          </rPr>
          <t>Desplegar el listado de insumos por actividad o tarea.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2" authorId="0" shapeId="0" xr:uid="{A1E11373-7202-4ABB-99D0-87877AC0D80F}">
      <text>
        <r>
          <rPr>
            <sz val="9"/>
            <color indexed="81"/>
            <rFont val="Tahoma"/>
            <family val="2"/>
          </rPr>
          <t>Seguimiento a la planificación y programación de los productos.</t>
        </r>
      </text>
    </comment>
    <comment ref="Q3" authorId="0" shapeId="0" xr:uid="{33768DC5-783F-45EC-82AD-EC2487BB626B}">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xr:uid="{C7063C8F-4192-48C5-B14D-5D160EC065E2}">
      <text>
        <r>
          <rPr>
            <sz val="9"/>
            <color indexed="81"/>
            <rFont val="Tahoma"/>
            <family val="2"/>
          </rPr>
          <t>Es lo que se pretende alcanzar al final del periodo.</t>
        </r>
      </text>
    </comment>
    <comment ref="S3" authorId="0" shapeId="0" xr:uid="{63939DEC-5ED5-4435-A2C8-E07621436EA2}">
      <text>
        <r>
          <rPr>
            <sz val="9"/>
            <color indexed="81"/>
            <rFont val="Tahoma"/>
            <family val="2"/>
          </rPr>
          <t>Representa los términos en que se debe medir el indicador de producto.</t>
        </r>
      </text>
    </comment>
    <comment ref="T3" authorId="0" shapeId="0" xr:uid="{EEE0E686-9E97-4D04-BE1D-CC3A3E842CB5}">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xr:uid="{CE8A287A-28F5-4351-A52D-46C70D993F7B}">
      <text>
        <r>
          <rPr>
            <sz val="9"/>
            <color indexed="81"/>
            <rFont val="Tahoma"/>
            <family val="2"/>
          </rPr>
          <t>Periodo desde el primero de enero al 30 de marzo</t>
        </r>
      </text>
    </comment>
    <comment ref="W3" authorId="0" shapeId="0" xr:uid="{694F2B8C-7E29-40BE-AB3F-ED65712DCAD0}">
      <text>
        <r>
          <rPr>
            <sz val="9"/>
            <color indexed="81"/>
            <rFont val="Tahoma"/>
            <family val="2"/>
          </rPr>
          <t>Periodo desde el primero de abril al 30 de junio</t>
        </r>
      </text>
    </comment>
    <comment ref="Y3" authorId="0" shapeId="0" xr:uid="{8EBB2E42-1C00-4EE0-B26A-CB754AA0F4E9}">
      <text>
        <r>
          <rPr>
            <sz val="9"/>
            <color indexed="81"/>
            <rFont val="Tahoma"/>
            <family val="2"/>
          </rPr>
          <t>Periodo desde el primero de julio al 30 de septiembre</t>
        </r>
      </text>
    </comment>
    <comment ref="AA3" authorId="0" shapeId="0" xr:uid="{3E264414-1D9E-4257-AAAE-DE0BCDD97847}">
      <text>
        <r>
          <rPr>
            <sz val="9"/>
            <color indexed="81"/>
            <rFont val="Tahoma"/>
            <family val="2"/>
          </rPr>
          <t>Periodo desde el primero de octubre al 31 de diciembre</t>
        </r>
      </text>
    </comment>
    <comment ref="AG3" authorId="0" shapeId="0" xr:uid="{96BCD1AB-9D5F-4061-A439-BA52DE42362D}">
      <text>
        <r>
          <rPr>
            <sz val="9"/>
            <color indexed="81"/>
            <rFont val="Tahoma"/>
            <family val="2"/>
          </rPr>
          <t>De dónde provienen los fondos.</t>
        </r>
      </text>
    </comment>
    <comment ref="AH3" authorId="0" shapeId="0" xr:uid="{BDB260D8-4EA7-4069-962A-61F36C3A447A}">
      <text>
        <r>
          <rPr>
            <sz val="9"/>
            <color indexed="81"/>
            <rFont val="Tahoma"/>
            <family val="2"/>
          </rPr>
          <t xml:space="preserve">Monto presupuestado para desarrollar los Producto, Sub-productos y Actividades </t>
        </r>
      </text>
    </comment>
    <comment ref="A4" authorId="0" shapeId="0" xr:uid="{92013218-5183-4725-8BF1-B5704D5D6E4D}">
      <text>
        <r>
          <rPr>
            <sz val="9"/>
            <color indexed="81"/>
            <rFont val="Tahoma"/>
            <family val="2"/>
          </rPr>
          <t>Código que resume y enumera los diferentes niveles de planificación.</t>
        </r>
      </text>
    </comment>
    <comment ref="B4" authorId="0" shapeId="0" xr:uid="{ABE235DA-71A9-49F6-9D76-460C1F395D9C}">
      <text>
        <r>
          <rPr>
            <sz val="9"/>
            <color indexed="81"/>
            <rFont val="Tahoma"/>
            <family val="2"/>
          </rPr>
          <t>Código de área asignado en el libro de códigos (Sheep: "Libro de Códigos" en color rojo).</t>
        </r>
      </text>
    </comment>
    <comment ref="C4" authorId="0" shapeId="0" xr:uid="{F2BD9FAF-8C86-46D9-8793-372C2FC27627}">
      <text>
        <r>
          <rPr>
            <sz val="9"/>
            <color indexed="81"/>
            <rFont val="Tahoma"/>
            <family val="2"/>
          </rPr>
          <t>Código jerárquico del producto en cuestión.</t>
        </r>
      </text>
    </comment>
    <comment ref="D4" authorId="0" shapeId="0" xr:uid="{067CDE33-4F4B-460A-ADC7-420DD7CF220C}">
      <text>
        <r>
          <rPr>
            <sz val="9"/>
            <color indexed="81"/>
            <rFont val="Tahoma"/>
            <family val="2"/>
          </rPr>
          <t>Código jerárquico del sub-producto en cuestión.</t>
        </r>
      </text>
    </comment>
    <comment ref="E4" authorId="0" shapeId="0" xr:uid="{3362F0FA-D85D-4575-9EC0-CB3AAFD88DDD}">
      <text>
        <r>
          <rPr>
            <sz val="9"/>
            <color indexed="81"/>
            <rFont val="Tahoma"/>
            <family val="2"/>
          </rPr>
          <t>Código jerárquico de la actividad en cuestión.</t>
        </r>
      </text>
    </comment>
    <comment ref="F4" authorId="0" shapeId="0" xr:uid="{768D1650-C2C0-4425-8469-7C78645ABEDA}">
      <text>
        <r>
          <rPr>
            <sz val="9"/>
            <color indexed="81"/>
            <rFont val="Tahoma"/>
            <family val="2"/>
          </rPr>
          <t xml:space="preserve">Son bienes y/o servicios que la institución entrega a la población o a otras instituciones. Constituyen la “razón de ser” de la institución
</t>
        </r>
      </text>
    </comment>
    <comment ref="G4" authorId="0" shapeId="0" xr:uid="{296181AA-5853-4B6D-B090-D3A2B4927DD4}">
      <text>
        <r>
          <rPr>
            <sz val="9"/>
            <color indexed="81"/>
            <rFont val="Tahoma"/>
            <family val="2"/>
          </rPr>
          <t>Son bienes o servicios que la institución genera pero que se consumen dentro de la institución.</t>
        </r>
      </text>
    </comment>
    <comment ref="H4" authorId="0" shapeId="0" xr:uid="{AB91BC1D-5596-42A6-841E-08A22C8676B7}">
      <text>
        <r>
          <rPr>
            <sz val="9"/>
            <color indexed="81"/>
            <rFont val="Tahoma"/>
            <family val="2"/>
          </rPr>
          <t xml:space="preserve">conjunto de acciones que se llevan a cabo para cumplir las metas de un producto o subproducto. 
</t>
        </r>
      </text>
    </comment>
    <comment ref="J4" authorId="0" shapeId="0" xr:uid="{D52B8669-C34D-4720-8FE8-E036E12B426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xr:uid="{E4B6C8F4-D498-43F8-BB7B-6EF8A1A64095}">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xr:uid="{5C5D8A3F-B310-4C1C-A6BF-E18DF57D1620}">
      <text>
        <r>
          <rPr>
            <sz val="9"/>
            <color indexed="81"/>
            <rFont val="Tahoma"/>
            <family val="2"/>
          </rPr>
          <t>Responsables al más alto nivel de las áreas.</t>
        </r>
      </text>
    </comment>
    <comment ref="M4" authorId="0" shapeId="0" xr:uid="{6D6F66AA-7919-480C-9B90-C80C02198A4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xr:uid="{1C044C58-9E30-4364-8D19-B6FA2BE31028}">
      <text>
        <r>
          <rPr>
            <sz val="9"/>
            <color indexed="81"/>
            <rFont val="Tahoma"/>
            <family val="2"/>
          </rPr>
          <t xml:space="preserve">Situación actual sobre el nivel de avance físico de la  actividad, subproducto, producto…
</t>
        </r>
      </text>
    </comment>
    <comment ref="O4" authorId="0" shapeId="0" xr:uid="{72804CC8-3FA4-4144-BCE5-6DEE91F81144}">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xr:uid="{8CAC8864-1D97-4046-A2BC-EF52878084D8}">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xr:uid="{44099981-6FC5-4773-8579-3F4FF735B6FE}">
      <text>
        <r>
          <rPr>
            <sz val="9"/>
            <color indexed="81"/>
            <rFont val="Tahoma"/>
            <family val="2"/>
          </rPr>
          <t>Segmentación o representación trimestral de la meta.</t>
        </r>
      </text>
    </comment>
    <comment ref="V4" authorId="0" shapeId="0" xr:uid="{7F48AB80-BDF0-461E-A767-D0CDBAB22B9A}">
      <text>
        <r>
          <rPr>
            <sz val="9"/>
            <color indexed="81"/>
            <rFont val="Tahoma"/>
            <family val="2"/>
          </rPr>
          <t>Colocar el avance en relación a la meta propuesta para el mismo periodo.</t>
        </r>
      </text>
    </comment>
    <comment ref="W4" authorId="0" shapeId="0" xr:uid="{32895BCB-29B7-4B2C-AB6E-73129035992A}">
      <text>
        <r>
          <rPr>
            <sz val="9"/>
            <color indexed="81"/>
            <rFont val="Tahoma"/>
            <family val="2"/>
          </rPr>
          <t>Segmentación o representación trimestral de la meta.</t>
        </r>
      </text>
    </comment>
    <comment ref="X4" authorId="0" shapeId="0" xr:uid="{4954CAAB-C70E-4F61-8E8B-300F76BBF493}">
      <text>
        <r>
          <rPr>
            <sz val="9"/>
            <color indexed="81"/>
            <rFont val="Tahoma"/>
            <family val="2"/>
          </rPr>
          <t>Colocar el avance en relación a la meta propuesta para el mismo periodo.</t>
        </r>
      </text>
    </comment>
    <comment ref="Y4" authorId="0" shapeId="0" xr:uid="{776626CF-4A3E-4BF6-9FD3-A86B2D9056E7}">
      <text>
        <r>
          <rPr>
            <sz val="9"/>
            <color indexed="81"/>
            <rFont val="Tahoma"/>
            <family val="2"/>
          </rPr>
          <t>Segmentación o representación trimestral de la meta.</t>
        </r>
      </text>
    </comment>
    <comment ref="Z4" authorId="0" shapeId="0" xr:uid="{F2E0C1A2-F35B-4ADE-9A55-B24772E60BB0}">
      <text>
        <r>
          <rPr>
            <sz val="9"/>
            <color indexed="81"/>
            <rFont val="Tahoma"/>
            <family val="2"/>
          </rPr>
          <t>Colocar el avance en relación a la meta propuesta para el mismo periodo.</t>
        </r>
      </text>
    </comment>
    <comment ref="AA4" authorId="0" shapeId="0" xr:uid="{CBC2C822-AD01-4C6A-95BA-2A7E9DF37988}">
      <text>
        <r>
          <rPr>
            <sz val="9"/>
            <color indexed="81"/>
            <rFont val="Tahoma"/>
            <family val="2"/>
          </rPr>
          <t>Segmentación o representación trimestral de la meta.</t>
        </r>
      </text>
    </comment>
    <comment ref="AB4" authorId="0" shapeId="0" xr:uid="{779AA984-B393-49FB-AB4D-D4F17FF54B5D}">
      <text>
        <r>
          <rPr>
            <sz val="9"/>
            <color indexed="81"/>
            <rFont val="Tahoma"/>
            <family val="2"/>
          </rPr>
          <t>Colocar el avance en relación a la meta propuesta para el mismo periodo.</t>
        </r>
      </text>
    </comment>
    <comment ref="AC4" authorId="0" shapeId="0" xr:uid="{BCEF087B-4D46-4325-AF9C-69AAFB9B4411}">
      <text>
        <r>
          <rPr>
            <sz val="9"/>
            <color indexed="81"/>
            <rFont val="Tahoma"/>
            <family val="2"/>
          </rPr>
          <t>Desplegar el listado de insumos por actividad o tarea.</t>
        </r>
      </text>
    </comment>
  </commentList>
</comments>
</file>

<file path=xl/sharedStrings.xml><?xml version="1.0" encoding="utf-8"?>
<sst xmlns="http://schemas.openxmlformats.org/spreadsheetml/2006/main" count="5016" uniqueCount="972">
  <si>
    <t>MATRIZ POA 2024</t>
  </si>
  <si>
    <t>Insumos</t>
  </si>
  <si>
    <t xml:space="preserve">Fecha: </t>
  </si>
  <si>
    <t>22/11/2023</t>
  </si>
  <si>
    <t>Área:</t>
  </si>
  <si>
    <t>División Regional Sur</t>
  </si>
  <si>
    <t>Seguimiento y Control de la Ejecución Física</t>
  </si>
  <si>
    <t>Seguimiento a la ejecución financiera</t>
  </si>
  <si>
    <t>Renglón de Planificación</t>
  </si>
  <si>
    <t>Gestión del Tiempo</t>
  </si>
  <si>
    <t xml:space="preserve">Indicador Clave de Producto (KPI) </t>
  </si>
  <si>
    <t>Meta</t>
  </si>
  <si>
    <t>Unidad de medición</t>
  </si>
  <si>
    <t>Peso del producto</t>
  </si>
  <si>
    <t>Primer Trimestre</t>
  </si>
  <si>
    <t>Segundo Trimestre</t>
  </si>
  <si>
    <t>Tercer Trimestre</t>
  </si>
  <si>
    <t>Cuarto Trimestre</t>
  </si>
  <si>
    <t>Fuente de financiamiento</t>
  </si>
  <si>
    <t xml:space="preserve">Presupuesto </t>
  </si>
  <si>
    <t>ID Combinado</t>
  </si>
  <si>
    <t>Cód. Área</t>
  </si>
  <si>
    <t>Cód. Producto</t>
  </si>
  <si>
    <t>Cód. Sub-Producto</t>
  </si>
  <si>
    <t>Cód. Actividad</t>
  </si>
  <si>
    <t>Producto</t>
  </si>
  <si>
    <t>Sub-Producto</t>
  </si>
  <si>
    <t>Actividad</t>
  </si>
  <si>
    <t>Entregable/ Medio de Verificación</t>
  </si>
  <si>
    <t>Área responsable</t>
  </si>
  <si>
    <t>Persona Responsable</t>
  </si>
  <si>
    <t>Involucrados internos</t>
  </si>
  <si>
    <t>Estado</t>
  </si>
  <si>
    <t>Inicio planificado</t>
  </si>
  <si>
    <t>Fin planificado</t>
  </si>
  <si>
    <t>Real</t>
  </si>
  <si>
    <t>Insumo 1er Trimestre</t>
  </si>
  <si>
    <t>Insumo 2do Trimestre</t>
  </si>
  <si>
    <t>Insumo 3er Trimestre</t>
  </si>
  <si>
    <t>Insumo 4to Trimestre</t>
  </si>
  <si>
    <t>DDE</t>
  </si>
  <si>
    <t>Gestión de la División Regional Sur de la Unidad Ejecutora de Titulación de Terrenos del Estado, fortalecida</t>
  </si>
  <si>
    <t>Subdirector Regional Sur</t>
  </si>
  <si>
    <t>Sin iniciar</t>
  </si>
  <si>
    <t>Porcentaje de Avance del Plan de Trabajo</t>
  </si>
  <si>
    <t>%</t>
  </si>
  <si>
    <t>Presupuesto Nacional</t>
  </si>
  <si>
    <t>Identificación, formulación e implementación de estrategias para regularización de terrenos del Estado</t>
  </si>
  <si>
    <t>Porcentaje de implementación de las actividades</t>
  </si>
  <si>
    <t xml:space="preserve">Formular estrategias para guiar el accionar de la regional </t>
  </si>
  <si>
    <t xml:space="preserve">Estrategia definida y documentada /  Plan de trabajo </t>
  </si>
  <si>
    <t>Encargado Div. Regional Sur</t>
  </si>
  <si>
    <t>Todas las áreas</t>
  </si>
  <si>
    <t>Identificar los terrenos del Estado para impulsar los posibles proyectos en la región sur</t>
  </si>
  <si>
    <t>Listado de proyectos en proceso</t>
  </si>
  <si>
    <t xml:space="preserve">Gestores de Proyectos  / Agrimensores / Analista Legal </t>
  </si>
  <si>
    <t>DCA/DLE</t>
  </si>
  <si>
    <t>Crear estrategias para fortalecer el enlace con los representantes comunitarios y beneficiarios de la región</t>
  </si>
  <si>
    <t>Minutas de reunión/ Listado de Asistencia/ Convocatorias y/o invitaciones</t>
  </si>
  <si>
    <t>Gestores Comunitarios</t>
  </si>
  <si>
    <t>DAC</t>
  </si>
  <si>
    <t>Apoyar y contribuir con el desarrollo de los lanzamientos, levantamientos parcelarios, censos sociales, operativos de firmas de actos de transferencias y entrega de los certificados de títulos de los proyectos de titulación.</t>
  </si>
  <si>
    <t xml:space="preserve">Informe de Resultados de Operativo </t>
  </si>
  <si>
    <t>Modelo Operativo de la Dirección Ejecutiva, realizado</t>
  </si>
  <si>
    <t xml:space="preserve">Director Ejecutivo 
</t>
  </si>
  <si>
    <t>Porcentaje de Cumplimiento del Modelo Operativo</t>
  </si>
  <si>
    <t xml:space="preserve">Implementar y dar seguimiento de los procesos de la Dirección Ejecutiva </t>
  </si>
  <si>
    <t xml:space="preserve">Directriz Operacional Aprobada </t>
  </si>
  <si>
    <t>Asistente Ejecutiva</t>
  </si>
  <si>
    <t>DPD</t>
  </si>
  <si>
    <t>Total:</t>
  </si>
  <si>
    <t>Revisado / Aprobado por:</t>
  </si>
  <si>
    <t>Duarte Méndez Peña</t>
  </si>
  <si>
    <t>Director Ejecutivo
 Unidad Ejecutora de Titulación de Terrenos del Estado</t>
  </si>
  <si>
    <t>División Regional Este</t>
  </si>
  <si>
    <t>Gestión de la División Regional Este de la Unidad Ejecutora de Titulación de Terrenos del Estado, fortalecida</t>
  </si>
  <si>
    <t>Subdirector Regional Este</t>
  </si>
  <si>
    <t>Encargado Div. Regional Este</t>
  </si>
  <si>
    <t>Identificar los terrenos del Estado para impulsar los posibles proyectos en la región Este</t>
  </si>
  <si>
    <t xml:space="preserve">Implementación de los procesos de la Dirección Ejecutiva </t>
  </si>
  <si>
    <t>Revisado por:</t>
  </si>
  <si>
    <t>Aprobado por:</t>
  </si>
  <si>
    <t>Rubén Céspedes</t>
  </si>
  <si>
    <t>Subdirector Región Este
 Unidad Ejecutora de Titulación de Terrenos del Estado</t>
  </si>
  <si>
    <t xml:space="preserve">División Regional Norte </t>
  </si>
  <si>
    <t>Gestión de la División Regional Norte de la Unidad Ejecutora de Titulación de Terrenos del Estado, fortalecida</t>
  </si>
  <si>
    <t>Subdirector Regional Norte</t>
  </si>
  <si>
    <t>Encargado Div. Regional Norte</t>
  </si>
  <si>
    <t>Identificar los terrenos del Estado para impulsar los posibles proyectos en la región Norte</t>
  </si>
  <si>
    <t>Santiago Rafael Caba Abreu</t>
  </si>
  <si>
    <t>Subdirector Región Norte
Unidad Ejecutora de Titulación de Terrenos del Estado</t>
  </si>
  <si>
    <t>Departamento de Seguridad</t>
  </si>
  <si>
    <t>DSE</t>
  </si>
  <si>
    <t>Modelo Operativo del Departamento de Seguridad, fortalecido</t>
  </si>
  <si>
    <t>Encargado del Dpto. de Seguridad</t>
  </si>
  <si>
    <t>Todo el año</t>
  </si>
  <si>
    <t>Porcentaje de solicitudes atendidas</t>
  </si>
  <si>
    <t>Capacidad de respuesta del Departamento de Seguridad, incrementada</t>
  </si>
  <si>
    <t>Atención a las solicitudes de la UTECT en procesos de Titulación de Terrenos del Estado</t>
  </si>
  <si>
    <t xml:space="preserve">Correos Electrónicos / Informe de Incidentes / Informe de Resultado de Operativo </t>
  </si>
  <si>
    <t xml:space="preserve">Personal de Seguridad </t>
  </si>
  <si>
    <t>Documentar, revisar, validar, aprobar y difundir las políticas, procesos, procedimientos del Departamento de Seguridad, realizado</t>
  </si>
  <si>
    <t>Porcentaje de actividades realizadas</t>
  </si>
  <si>
    <t>Elaborar, implementar y dar seguimiento a la ejecución de los procesos documentados del Departamento de Seguridad</t>
  </si>
  <si>
    <t>Procesos de Seguridad implementados</t>
  </si>
  <si>
    <t>Encargado del Departamento de Seguridad</t>
  </si>
  <si>
    <t>Necesidades de dotación de personal técnico permanente</t>
  </si>
  <si>
    <t>Actualizar los procesos de documentados del Departamento de Seguridad, según aplique</t>
  </si>
  <si>
    <t>Procesos de Seguridad actualizados</t>
  </si>
  <si>
    <t>Plan de Mejora del Departamento de Seguridad, realizado</t>
  </si>
  <si>
    <t>Porcentaje de implementación del Plan de Mejora</t>
  </si>
  <si>
    <t>Elaborar e implementar Plan de Mejora de la Gestión del Departamento de Seguridad</t>
  </si>
  <si>
    <t>Plan de Mejora implementado</t>
  </si>
  <si>
    <t>Iniciado</t>
  </si>
  <si>
    <t>Definir los indicadores de la Gestión del Departamento de Seguridad</t>
  </si>
  <si>
    <t>Matriz de indicadores actualizada</t>
  </si>
  <si>
    <t>Plan Institucional de Seguridad de Bienes, Servicios, Colaboradores y Usuario, realizado</t>
  </si>
  <si>
    <t>Documentar, revisar, validar, aprobar y difundir el Plan Institucional de Seguridad de Bienes, Servicios, Colaboradores y Usuario, implementado</t>
  </si>
  <si>
    <t>Documentar el plan de seguridad y emergencia en la oficina y su entorno.</t>
  </si>
  <si>
    <t>Documentar el plan de seguridad de bienes, servicios, colaboradores y usuario</t>
  </si>
  <si>
    <t>Encargado del Departamento de Seguridad/Encargada del DPD</t>
  </si>
  <si>
    <t>Wilson Sosa</t>
  </si>
  <si>
    <t>Encargado del Departamento de Seguridad
Unidad Ejecutora de Titulación de Terrenos del Estado</t>
  </si>
  <si>
    <t>Director Ejecutivo
Unidad Ejecutora de Titulación de Terrenos del Estado</t>
  </si>
  <si>
    <t>Departamento de Comunicaciones</t>
  </si>
  <si>
    <t>DCO</t>
  </si>
  <si>
    <t>Procesos y plan de mejora en la gestión del Departamento de Comunicaciones, realizado</t>
  </si>
  <si>
    <t>Encargado del DCO</t>
  </si>
  <si>
    <t xml:space="preserve">Porcentaje actividades realizadas </t>
  </si>
  <si>
    <t>Procesos del Departamento de Comunicaciones, documentados</t>
  </si>
  <si>
    <t>Encargada del Dpto. Jurídico</t>
  </si>
  <si>
    <t>Elaborar, implementar y dar seguimiento a la ejecución de los procesos documentados del Departamento de Comunicaciones</t>
  </si>
  <si>
    <t>Directriz Operacional Aprobada / Plan de Comunicaciones aprobado</t>
  </si>
  <si>
    <t>Actualizar los procesos de documentados del Departamento de Comunicaciones, según aplique</t>
  </si>
  <si>
    <t>Procesos documentados actualizados</t>
  </si>
  <si>
    <t>Plan de Mejora del Departamento de Comunicaciones, realizado</t>
  </si>
  <si>
    <t>Elaborar e implementar Plan de Mejora de la Gestión del Departamento de Comunicaciones</t>
  </si>
  <si>
    <t>Definir los indicadores de la Gestión del Departamento de Comunicaciones</t>
  </si>
  <si>
    <r>
      <t>Plan de comunicación interna,</t>
    </r>
    <r>
      <rPr>
        <b/>
        <sz val="16"/>
        <color rgb="FFFF0000"/>
        <rFont val="Calibri Light"/>
        <family val="2"/>
      </rPr>
      <t xml:space="preserve"> </t>
    </r>
    <r>
      <rPr>
        <b/>
        <sz val="16"/>
        <rFont val="Calibri Light"/>
        <family val="2"/>
      </rPr>
      <t>realizado</t>
    </r>
  </si>
  <si>
    <t>Porcentaje de implementación del Plan de Comunicación Interna</t>
  </si>
  <si>
    <t>Plan de contenido de la intranet, implementado</t>
  </si>
  <si>
    <t>Porcentaje de implementación del plan de contenido del Intranet</t>
  </si>
  <si>
    <t>Diseñar el contenido transitorio de la INTRANET</t>
  </si>
  <si>
    <t>Contenido publicado en los medios de comunicación</t>
  </si>
  <si>
    <t>Editor audiovisual / Diseñador Gráfico</t>
  </si>
  <si>
    <t>DTI</t>
  </si>
  <si>
    <t>RD$0.00</t>
  </si>
  <si>
    <r>
      <t xml:space="preserve">Plan de comunicación externa, </t>
    </r>
    <r>
      <rPr>
        <b/>
        <sz val="16"/>
        <rFont val="Calibri Light"/>
        <family val="2"/>
      </rPr>
      <t>realizado</t>
    </r>
  </si>
  <si>
    <t>Porcentaje del plan de comunicación externa formulado</t>
  </si>
  <si>
    <t>Actividades con medios de comunicación, gestionadas</t>
  </si>
  <si>
    <t>Porcentaje de avance de las actividades con medios de comunicación</t>
  </si>
  <si>
    <t xml:space="preserve">Elaborar las notas de prensa y envío a los medios </t>
  </si>
  <si>
    <t>Informe de Medios de Comunicación</t>
  </si>
  <si>
    <t>Analista de Comunicaciones</t>
  </si>
  <si>
    <t>DAF</t>
  </si>
  <si>
    <t xml:space="preserve">Requerir la contratación de servicios de prensa </t>
  </si>
  <si>
    <t xml:space="preserve">Oficio de Solicitud </t>
  </si>
  <si>
    <t>DAF/DDE</t>
  </si>
  <si>
    <t>iniciado</t>
  </si>
  <si>
    <t xml:space="preserve">Elaborar de sondeo de notas de prensa institucionales publicadas </t>
  </si>
  <si>
    <t>Producir contenido para la página Web</t>
  </si>
  <si>
    <t>Posteo de contenido en página Web</t>
  </si>
  <si>
    <t>Técnico de Comunicaciones/ Camarógrafo /Fotógrafo / Editor audiovisual/ Diseñador Gráfico</t>
  </si>
  <si>
    <t>Convocar los medios de comunicaciones</t>
  </si>
  <si>
    <t>Invitaciones / Publicación en los medios</t>
  </si>
  <si>
    <t>Plan creación de contenido digital, publicado</t>
  </si>
  <si>
    <t>Porcentaje de cumplimiento del Plan creación de contenido digital</t>
  </si>
  <si>
    <t>Incrementar la visibilidad de la Institución en los Ecosistemas Digitales</t>
  </si>
  <si>
    <t>Porcentaje de cumplimiento de la estrategia definida</t>
  </si>
  <si>
    <t xml:space="preserve">Definir estrategia para incrementar las comunidad digital </t>
  </si>
  <si>
    <t>Monitoreo del aumento de la comunidad digital</t>
  </si>
  <si>
    <t>Participar en los operativos para levantar las informaciones para los contenidos</t>
  </si>
  <si>
    <t>Levantamiento de información de contenido</t>
  </si>
  <si>
    <t>Producir y coordinar la creación de contenido de la UTECT</t>
  </si>
  <si>
    <t>Publicación de contenidos en los operativos en redes sociales</t>
  </si>
  <si>
    <t xml:space="preserve">Analista de Comunicaciones </t>
  </si>
  <si>
    <t>Promover la interacción en las redes sociales de la UTECT</t>
  </si>
  <si>
    <t>Respuesta a los comentarios emitidos en las publicaciones de los contenidos</t>
  </si>
  <si>
    <t xml:space="preserve">Técnico de Comunicaciones </t>
  </si>
  <si>
    <t>Actualizar el portal de noticias de la página Web de la UTECT</t>
  </si>
  <si>
    <t>Página Web</t>
  </si>
  <si>
    <t xml:space="preserve"> Técnico de Comunicaciones </t>
  </si>
  <si>
    <t>Gestión protocolar, realizado</t>
  </si>
  <si>
    <t xml:space="preserve">Coordinador (a) de Protocolo </t>
  </si>
  <si>
    <t>Definición de modelo operativo para la atención al usuario, realizado</t>
  </si>
  <si>
    <t>Documentar e implementar los procesos de la gestión protocolar</t>
  </si>
  <si>
    <t>Directriz Operacional Aprobada</t>
  </si>
  <si>
    <t>Primer  Trimestre</t>
  </si>
  <si>
    <t>Atención a las solicitudes para actividades, eventos y reuniones de la UTECT</t>
  </si>
  <si>
    <t xml:space="preserve">Informe de Resultados </t>
  </si>
  <si>
    <t xml:space="preserve">Gestores </t>
  </si>
  <si>
    <t>Total</t>
  </si>
  <si>
    <t>Barga Riveron Belliard</t>
  </si>
  <si>
    <t>Encargado del Departamento de Comunicaciones
Unidad Técnica de Titulación de Terrenos del Estado</t>
  </si>
  <si>
    <t>Director Ejecutivo 
Unidad Ejecutora de Titulación de Terrenos del Estado</t>
  </si>
  <si>
    <t>Departamento Jurídico</t>
  </si>
  <si>
    <t>DJU</t>
  </si>
  <si>
    <t>Capacidad del Departamento Jurídico, incrementada</t>
  </si>
  <si>
    <t xml:space="preserve">DAF </t>
  </si>
  <si>
    <t xml:space="preserve">Porcentaje de solicitudes atendidas </t>
  </si>
  <si>
    <t>Control de normativas aplicables a la UTECT, documentado</t>
  </si>
  <si>
    <t>Porcentaje de avance documentación</t>
  </si>
  <si>
    <t>Registrar y actualizar el archivo de leyes, decretos, convenios, contratos de préstamos y demás documentos jurídicos de la institución</t>
  </si>
  <si>
    <t>Analista Legal / Paralegal / Secretaria</t>
  </si>
  <si>
    <t>DLE</t>
  </si>
  <si>
    <t>Capacidad de respuesta en materia de procesos de Compras y Contrataciones</t>
  </si>
  <si>
    <t>Confección de expedientes para los procesos de Compras y Contrataciones</t>
  </si>
  <si>
    <t>Proceso publicado en el Portal de Compras y Contrataciones</t>
  </si>
  <si>
    <t>Evaluación de credenciales de la documentación de los oferentes</t>
  </si>
  <si>
    <t xml:space="preserve">Oficio de remisión de la evaluación / Correo Electrónico </t>
  </si>
  <si>
    <t>Notificación y solicitud de garantías para los procesos adjudicados</t>
  </si>
  <si>
    <t>Notificación publicada en el Portal de Compras y Contrataciones / Correo Electrónico</t>
  </si>
  <si>
    <t>Elaboración de contratos y  gestión de firmas para los procesos adjudicados</t>
  </si>
  <si>
    <t>Contratos firmados publicados en el Portal de Compras y Contrataciones</t>
  </si>
  <si>
    <t xml:space="preserve">Remisión de contratos a fines de certificación y pagos </t>
  </si>
  <si>
    <t xml:space="preserve">Oficio de remisión de contratos </t>
  </si>
  <si>
    <t xml:space="preserve">Elaboración de adendum a contratos </t>
  </si>
  <si>
    <t>Adendum certificado</t>
  </si>
  <si>
    <t>Procesos y plan de mejora en la gestión del Departamento Jurídico institucional, implementado</t>
  </si>
  <si>
    <t>UD</t>
  </si>
  <si>
    <t>Procesos del Departamento Jurídico, documentados</t>
  </si>
  <si>
    <t>Elaborar, implementar y dar seguimiento a la ejecución de los procesos documentados del Departamento Jurídico</t>
  </si>
  <si>
    <t>Directriz Operacional / Procedimientos aprobados</t>
  </si>
  <si>
    <t>Encargada del Dpto. Jurídico/ Analista Legal</t>
  </si>
  <si>
    <t>Actualizar los procesos de documentados del Departamento Jurídico, según aplique</t>
  </si>
  <si>
    <t>Plan de Mejora del Departamento Jurídico, realizado</t>
  </si>
  <si>
    <t>Elaborar e implementar Plan de Mejora de la Gestión del Departamento Jurídico</t>
  </si>
  <si>
    <t>Definir los indicadores de la Gestión del Departamento Jurídico</t>
  </si>
  <si>
    <t>Ursulina del Carmen de Delgado</t>
  </si>
  <si>
    <t>Encargada Del Departamento Jurídico
Unidad Ejecutora de Titulación de Terrenos del Estado</t>
  </si>
  <si>
    <t>Departamento de Planificación y Desarrollo</t>
  </si>
  <si>
    <t>EE PEI</t>
  </si>
  <si>
    <t>OE PEI</t>
  </si>
  <si>
    <t>E PEI</t>
  </si>
  <si>
    <t>PE PEI</t>
  </si>
  <si>
    <t>EE</t>
  </si>
  <si>
    <t>OE</t>
  </si>
  <si>
    <t>E</t>
  </si>
  <si>
    <t>PE</t>
  </si>
  <si>
    <t>Plan de mejora en la gestión de la planificación institucional de la Unidad Ejecutora de Titulación de Terrenos del Estado, formulado</t>
  </si>
  <si>
    <t>Encargada del DPD</t>
  </si>
  <si>
    <t>Estructura organizativa de la UTECT, implementada</t>
  </si>
  <si>
    <t>Porcentaje de implementación de la Estructura organizativa de la UTECT</t>
  </si>
  <si>
    <t>Gestionar la modificación de la estructura organizativa de la UTECT</t>
  </si>
  <si>
    <t>Estructura organizativa aprobada</t>
  </si>
  <si>
    <t>Director Ejecutivo de la UTECT/ Encargada del DPD</t>
  </si>
  <si>
    <t>DRH</t>
  </si>
  <si>
    <t>Personal profesional permanente/temporal</t>
  </si>
  <si>
    <t>Gestionar la modificación del manual de organización y función (MOF)</t>
  </si>
  <si>
    <t>Manual de organización y función (MOF) aprobado</t>
  </si>
  <si>
    <t xml:space="preserve">Gestionar la implementación de la NOBACI </t>
  </si>
  <si>
    <t>Resultado de la Implementación de la NOBACI</t>
  </si>
  <si>
    <t xml:space="preserve">Elaborar Plan Estratégico Institucional </t>
  </si>
  <si>
    <t>Plan Estratégico Institucional Aprobado</t>
  </si>
  <si>
    <t xml:space="preserve">Elaboración de Memoria Institucional </t>
  </si>
  <si>
    <t>Memoria Institucional publicada</t>
  </si>
  <si>
    <t>Director Ejecutivo de la UTECT/ Encargada del DPD/ Analista Calidad en la Gestión</t>
  </si>
  <si>
    <t>Modelo Operativo de Planificación y Desarrollo, actualizado</t>
  </si>
  <si>
    <t>Porcentaje de avance del Modelo Operativo de DPD</t>
  </si>
  <si>
    <t>Implementar y/o dar seguimiento a los procesos documentados de planificación</t>
  </si>
  <si>
    <t>Procesos de planificación documentados</t>
  </si>
  <si>
    <t xml:space="preserve">Analista Calidad en la Gestión </t>
  </si>
  <si>
    <t>Actualizar los procesos de planificación y desarrollo, según aplique</t>
  </si>
  <si>
    <t>Procesos de planificación aprobados</t>
  </si>
  <si>
    <t>Formulación Presupuestaria, física y POA, realizada</t>
  </si>
  <si>
    <t>Elaboración, formulación y actualización del POA institucional</t>
  </si>
  <si>
    <t>Correos de requerimientos por áreas recibidos</t>
  </si>
  <si>
    <t>Encargada del DPD/ Analista Calidad en la Gestión</t>
  </si>
  <si>
    <t>Proyectar recursos incluidos en POA y PACC.</t>
  </si>
  <si>
    <t>Elaboración de informes trimestrales del POA</t>
  </si>
  <si>
    <t xml:space="preserve">Informe trimestral Plan Anual Operativo </t>
  </si>
  <si>
    <t xml:space="preserve">Registrar ejecución física en el SIGEF </t>
  </si>
  <si>
    <t>Reporte de SIGEF generado</t>
  </si>
  <si>
    <t>Plan de mejora continua de la gestión y organización de las operaciones, formulado</t>
  </si>
  <si>
    <t>Porcentaje de avance</t>
  </si>
  <si>
    <t>Autodiagnóstico y Plan de Acción del Marco Común de Evaluación (CAF por sus siglas en inglés), iniciado</t>
  </si>
  <si>
    <t>Porcentaje de avance del informe de autodiagnóstico</t>
  </si>
  <si>
    <t xml:space="preserve">Dar seguimiento al Plan de Acción Vigente </t>
  </si>
  <si>
    <t>Informe de Seguimiento Plan de Mejora Vigente</t>
  </si>
  <si>
    <t>Suministros de oficina, personal, equipos y artículos informáticos</t>
  </si>
  <si>
    <t>Determinar y programar sesiones de trabajo y de coordinación del autodiagnóstico</t>
  </si>
  <si>
    <t>Cronograma de trabajo realizado/ Listado de asistencia</t>
  </si>
  <si>
    <t>Realizar el ejercicio de autodiagnóstico</t>
  </si>
  <si>
    <t>Minuta de reuniones realizadas/ Listado de asistencia</t>
  </si>
  <si>
    <t>Elaborar el informe autodiagnóstico CAF</t>
  </si>
  <si>
    <t>Informe diagnóstico elaborado</t>
  </si>
  <si>
    <t xml:space="preserve">Formular el Plan de Acción Próximo Año </t>
  </si>
  <si>
    <t>Plan de Acción formulado/ Listado de asistencia</t>
  </si>
  <si>
    <t>Gestión de proyectos, realizado</t>
  </si>
  <si>
    <t>Dar seguimiento a los proyectos internos de la UTECT</t>
  </si>
  <si>
    <t xml:space="preserve">Informe de seguimiento </t>
  </si>
  <si>
    <t>Plan de mejora en la gestión de la calidad y optimización de procesos, definido</t>
  </si>
  <si>
    <t xml:space="preserve">Porcentaje de avance del Plan de mejora de la gestión de la calidad </t>
  </si>
  <si>
    <t>Sistema de gestión de calidad basado en la norma ISO 9001:2015, definido</t>
  </si>
  <si>
    <t>Definir e implementar el Sistema de Gestión de Calidad (SGC)</t>
  </si>
  <si>
    <t>Plan de trabajo para la implementación del Sistema de Gestión de Calidad realizado</t>
  </si>
  <si>
    <t>Revisión de la Política de Calidad del SGC</t>
  </si>
  <si>
    <t>Política de Calidad del Sistema de Gestión de Calidad revisada</t>
  </si>
  <si>
    <t>Documentar y dar seguimiento a los procesos de las áreas transversales</t>
  </si>
  <si>
    <t>Procesos de las áreas transversales implementados</t>
  </si>
  <si>
    <t>Áreas transversales</t>
  </si>
  <si>
    <t>Dar seguimiento a los indicadores de gestión de los procesos de las áreas</t>
  </si>
  <si>
    <t>Matriz de Indicadores</t>
  </si>
  <si>
    <t>Gestionar la adquisición de un Software para automatización del Sistema de Gestión</t>
  </si>
  <si>
    <t>Oficio de Solicitud</t>
  </si>
  <si>
    <t>Juana Aurelia Herrera Cuello</t>
  </si>
  <si>
    <t>Encargada del Departamento de Planificación y Desarrollo
Unidad Ejecutora de Titulación de Terrenos del Estado</t>
  </si>
  <si>
    <t xml:space="preserve">Departamento de Recursos Humanos </t>
  </si>
  <si>
    <t>Capacidad de respuesta del departamento de recursos humanos, incrementada</t>
  </si>
  <si>
    <t>Encargada del DRH</t>
  </si>
  <si>
    <t xml:space="preserve">Reclutar y seleccionar colaboradores para complementar la estructura </t>
  </si>
  <si>
    <t>Formulario de Requisición de Personal/ Informe de Candidato/ Formulario de Entrevista Preliminar/ Formulario de Referencias Laborales/ Checklist Admisión Nuevo Ingreso/ Carta oferta de posición</t>
  </si>
  <si>
    <t>Primer trimestre</t>
  </si>
  <si>
    <t xml:space="preserve">Solicitar y/o actualizar cambio de la escala salarial </t>
  </si>
  <si>
    <t>Escala salarial aprobada</t>
  </si>
  <si>
    <t>Gestionar la modificación de la estructura institucional de la UTECT</t>
  </si>
  <si>
    <t>Implementar proceso y/o sistema para los registros de licencias médicas</t>
  </si>
  <si>
    <t>Reporte</t>
  </si>
  <si>
    <t>Concluido</t>
  </si>
  <si>
    <t xml:space="preserve">Dar seguimiento a la implementación y ejecución del Código de Ética Institucional </t>
  </si>
  <si>
    <t>Informes de seguimiento</t>
  </si>
  <si>
    <t>Muy avanzado</t>
  </si>
  <si>
    <t xml:space="preserve">Definir e implementar una política de género como apoyo a la gestión eficaz de recursos humanos </t>
  </si>
  <si>
    <t>Política de género aprobada</t>
  </si>
  <si>
    <t>Seguridad y Salud en el Trabajo, fortalecido</t>
  </si>
  <si>
    <t>Gestionar el Análisis de Riesgo Laboral de la UTECT</t>
  </si>
  <si>
    <t>Reporte de riesgos identificados</t>
  </si>
  <si>
    <t xml:space="preserve">Solicitud realizada a idoprril vía email d/f 20/6/23 </t>
  </si>
  <si>
    <t>Desarrollar e implementar plan de acción ante riesgos identificados</t>
  </si>
  <si>
    <t>Plan de acción aprobado e implementado</t>
  </si>
  <si>
    <t>Analista RRHH</t>
  </si>
  <si>
    <t>Solicitud de levantamiento a idoppril a fin de conocer los factores de riesgos, solicitud vía email d/f20/6/23</t>
  </si>
  <si>
    <t>Elaborar Manual de Seguridad y Salud en el Trabajo</t>
  </si>
  <si>
    <t>Manual aprobado</t>
  </si>
  <si>
    <t>Reunión con un asesor en Salud ocupacional el jueves 22/6/23</t>
  </si>
  <si>
    <t xml:space="preserve">Gestionar la impartición de talleres </t>
  </si>
  <si>
    <t>Talleres impartidos</t>
  </si>
  <si>
    <t>solicitud de taller a Idoppril, vía email de/20/6/23</t>
  </si>
  <si>
    <t xml:space="preserve">Desarrollo de la Estructura Organizativa de la UTECT, implementado </t>
  </si>
  <si>
    <t xml:space="preserve">Identificación del personal </t>
  </si>
  <si>
    <t>Gestionar la carnetización de todo el personal</t>
  </si>
  <si>
    <t>Carnets de identificación entregados</t>
  </si>
  <si>
    <t>DAF/DCO</t>
  </si>
  <si>
    <t>Gestionar los uniformes del personal</t>
  </si>
  <si>
    <t xml:space="preserve">Uniformes entregados al personal /Solicitud de oficio </t>
  </si>
  <si>
    <t>Bienestar y empoderamiento de las personas, incrementada</t>
  </si>
  <si>
    <t>Implementar los salarios emocionales</t>
  </si>
  <si>
    <t>Programa de salarios emocionales</t>
  </si>
  <si>
    <t>DAF/DPD</t>
  </si>
  <si>
    <t>Implementar buzón de quejas, sugerencias y reclamaciones para el personal y el documentar el proceso de aplicación</t>
  </si>
  <si>
    <t xml:space="preserve">Reporte mensual </t>
  </si>
  <si>
    <t>OAI</t>
  </si>
  <si>
    <t>solicitud de compra de buzón en fecha 20/6/23</t>
  </si>
  <si>
    <t>Gestionar y elaborar la aplicación de encuestas de clima laboral (MAP)</t>
  </si>
  <si>
    <t xml:space="preserve">Resultados de la Encuesta/ Plan de Mejora </t>
  </si>
  <si>
    <t xml:space="preserve">informe diagnostico de encuesta clima laboral </t>
  </si>
  <si>
    <t>Definir una directriz operacional del medio ambiente y establecer los indicadores</t>
  </si>
  <si>
    <t xml:space="preserve">Gestionar, desarrollar y monitorear el SISMAP, implementado </t>
  </si>
  <si>
    <t>Elaborar y gestionar la entrega de los documentos requeridos por el SISMAP</t>
  </si>
  <si>
    <t>Documentos entregados y cargados al SISMAP</t>
  </si>
  <si>
    <t>Aplicar la compensación por cumplimiento de objetivos institucionales (SISMAP)</t>
  </si>
  <si>
    <t>Compras y contrataciones para el desarrollo organizacional de la UTECT, realizado</t>
  </si>
  <si>
    <t>Contratación de servicios y asesorías, desarrollada</t>
  </si>
  <si>
    <t>Gestionar e implementar plan complementario SENASA y ARS HUMANO del personal nuevo ingreso</t>
  </si>
  <si>
    <t xml:space="preserve">Contratos firmados </t>
  </si>
  <si>
    <t xml:space="preserve">Requerir servicios técnico profesional </t>
  </si>
  <si>
    <t xml:space="preserve">Oficio de Solicitud/ Especificaciones técnicas </t>
  </si>
  <si>
    <t>Contratar el servicios de telefonía e internet al personal nuevo ingreso</t>
  </si>
  <si>
    <t xml:space="preserve">Gestionar la contratación de Almuerzo institucional </t>
  </si>
  <si>
    <t>Gestionar la contratación de Servicios de catering, alimentos y bebidas para el personal.</t>
  </si>
  <si>
    <t xml:space="preserve">Requerir servicios para elaboración de encuestas para clima laboral </t>
  </si>
  <si>
    <t>Compra de flotas para el personal de la UTECT, realizada</t>
  </si>
  <si>
    <t>Requerir las flotas telefónica para el personal  de nuevo ingreso</t>
  </si>
  <si>
    <t>Oficio de solicitud/ Flotas entregadas/ Declaración Jurada para las Flotas firmadas</t>
  </si>
  <si>
    <t>Acuerdos con instituciones que aporten al desarrollo organizacional de la UTECT, implementado</t>
  </si>
  <si>
    <t>Desarrollo de convenios, implementado</t>
  </si>
  <si>
    <t xml:space="preserve">Dar continuidad al Programa empleado feliz </t>
  </si>
  <si>
    <t xml:space="preserve">Acuerdos firmados/formularios de solicitud / Socialización </t>
  </si>
  <si>
    <t xml:space="preserve">Dar continuidad Cooperativa COPAN </t>
  </si>
  <si>
    <t>Acuerdos firmados/formulados de solicitud</t>
  </si>
  <si>
    <t xml:space="preserve">Desarrollar y gestionar las capacidades de las personas, diseñado </t>
  </si>
  <si>
    <t>Porcentaje de cumplimiento Plan Anual de Capacitación</t>
  </si>
  <si>
    <t>Plan de capacitación, gestionado</t>
  </si>
  <si>
    <t xml:space="preserve">Elaborar plan de capacitación </t>
  </si>
  <si>
    <t>Plan de capacitación/ Formulario de Solicitud de Capacitación/ Formulario de Detección de Necesidad de Capacitación por área</t>
  </si>
  <si>
    <t>Requerir equipos necesarios para el salón de capacitaciones</t>
  </si>
  <si>
    <t>Gestionar la ejecución del plan de capacitación aprobado</t>
  </si>
  <si>
    <t>Plan de capacitación aprobado/  Formulario de asistencia y/o Certificados de las capacitaciones</t>
  </si>
  <si>
    <t>Desarrollar programas de evaluación de eficacia de la capacitación</t>
  </si>
  <si>
    <t>Formulario de Evaluación de la Eficacia de las Capacitaciones y Entrenamientos</t>
  </si>
  <si>
    <t>Gestión del Conocimiento, realizado</t>
  </si>
  <si>
    <t xml:space="preserve">Realizar levantamiento de los conocimientos en la UTECT y elaborar la Matriz de Conocimientos </t>
  </si>
  <si>
    <t xml:space="preserve">Matriz de Conocimientos </t>
  </si>
  <si>
    <t>Elaborar e implementar los planes de desarrollo individual a partir de la Gestión del Conocimiento</t>
  </si>
  <si>
    <t>Planes de desarrollo individual implementados</t>
  </si>
  <si>
    <t xml:space="preserve">Definir una directriz operacional de suplencia </t>
  </si>
  <si>
    <t>Procedimiento y Matriz de Suplencia  aprobada</t>
  </si>
  <si>
    <t>Evaluación de Desempeño, implementado</t>
  </si>
  <si>
    <t>Documentar, automatizar y validar los procesos de evaluación de desempeño, implementado</t>
  </si>
  <si>
    <t xml:space="preserve">Gestionar, elaborar e iniciar los acuerdos de desempeño del personal </t>
  </si>
  <si>
    <t>Acuerdo de Desempeño firmados</t>
  </si>
  <si>
    <t>Encargada del DRH / Analista de RRHH</t>
  </si>
  <si>
    <t>Dar seguimiento a los acuerdos de desempeño individual</t>
  </si>
  <si>
    <t>Informe Técnico de los Resultados del Proceso de la Evaluación del Desempeño Laboral/ Minuta de Reunión de Monitoreo de Acuerdos de Desempeño Laboral</t>
  </si>
  <si>
    <t>Gestionar el pago de evaluación por desempeño al personal de la UTECT</t>
  </si>
  <si>
    <t>Oficio de Solicitud / Informe Evaluación del Desempeño</t>
  </si>
  <si>
    <t xml:space="preserve">Seguimiento a la implementación Diccionario General de Competencias y Comportamientos </t>
  </si>
  <si>
    <t>Correo electrónico</t>
  </si>
  <si>
    <t>Procesos y plan de mejora en la gestión de Recursos Humanos institucional, implementado</t>
  </si>
  <si>
    <t>Procesos de Recursos Humanos, documentados</t>
  </si>
  <si>
    <t>Elaborar, implementar y dar seguimiento a la ejecución de los procesos documentados del Departamento de Recursos Humanos</t>
  </si>
  <si>
    <t>Registros y formularios aplicables completados</t>
  </si>
  <si>
    <t>Actualizar los procesos de documentados del Departamento de Recursos Humanos, según aplique</t>
  </si>
  <si>
    <t>Plan de Mejora de Recursos Humanos, realizado</t>
  </si>
  <si>
    <t>Elaborar e implementar Plan de Mejora de la Gestión de Recursos Humanos</t>
  </si>
  <si>
    <t>Definir los indicadores de la Gestión de Recursos Humanos</t>
  </si>
  <si>
    <t xml:space="preserve">Mary Dely Bonilla </t>
  </si>
  <si>
    <t>Encargada del Departamento de Recursos Humanos</t>
  </si>
  <si>
    <t xml:space="preserve"> Unidad Ejecutora de Titulación de Terrenos del Estado</t>
  </si>
  <si>
    <t>Oficina de Acceso a la Información</t>
  </si>
  <si>
    <t>Oficina de Acceso a la Información, fortalecida</t>
  </si>
  <si>
    <t xml:space="preserve">Responsable de Acceso a la Información </t>
  </si>
  <si>
    <t>Porcentaje avance OAI fortalecida</t>
  </si>
  <si>
    <t>Gestión del indicador del Sistema de Metas Presidenciales sobre la Ley Núm. 200-04, desarrollada</t>
  </si>
  <si>
    <t xml:space="preserve">Porcentaje cumplimiento de las metas </t>
  </si>
  <si>
    <t xml:space="preserve">Asistir y tramitar las solicitudes de información de la ciudadanía de acuerdo a la Ley 200-04. </t>
  </si>
  <si>
    <t>Formulario de solicitud de Acceso a la Información  / Matriz de Control de Solicitudes de Acceso a la Información</t>
  </si>
  <si>
    <t>Responsable de Acceso a la Información /Auxiliar de Acceso a la Información</t>
  </si>
  <si>
    <t>Administrar el Portal de Transparencia Institucional.</t>
  </si>
  <si>
    <t xml:space="preserve">Reporte transparencia </t>
  </si>
  <si>
    <t>Dar seguimiento a la Comisión de Integridad Gubernamental y Cumplimiento Normativo</t>
  </si>
  <si>
    <t xml:space="preserve">Informe de Seguimiento </t>
  </si>
  <si>
    <t>Administrar el  buzón de quejas, reclamaciones y sugerencias de los usuarios</t>
  </si>
  <si>
    <t>Reporte de QSR recibidas</t>
  </si>
  <si>
    <t>Procesos de Acceso a la Información, documentados</t>
  </si>
  <si>
    <t>Implementar y dar seguimiento a la ejecución de los procesos documentados de la oficina de Acceso a la Información</t>
  </si>
  <si>
    <t>Actualizar los procesos de documentados del  de Acceso a la Información, según aplique</t>
  </si>
  <si>
    <t>Plan de Mejora de la Oficina de Acceso a la Información, realizado</t>
  </si>
  <si>
    <t>Elaborar e implementar Plan de Mejora de la Gestión de la Oficina de Acceso a la Información</t>
  </si>
  <si>
    <t>Definir los indicadores de la Gestión de la Oficina de Acceso a la Información</t>
  </si>
  <si>
    <t> </t>
  </si>
  <si>
    <t>Luz Estefany Valdez</t>
  </si>
  <si>
    <t>Responsable de Acceso a la Información</t>
  </si>
  <si>
    <t>Departamento de Tecnología de la Información y Comunicación</t>
  </si>
  <si>
    <t>Capacidad del Depto. de Tecnología de la Información y Comunicación, incrementada</t>
  </si>
  <si>
    <t>Encargado del DTI</t>
  </si>
  <si>
    <t>Porcentaje de cumplimiento de las actividades</t>
  </si>
  <si>
    <t>No.</t>
  </si>
  <si>
    <t>Solicitudes de soporte y conectividad generadas por las áreas institucionales, atendidas</t>
  </si>
  <si>
    <t>Porcentaje actividades realizadas</t>
  </si>
  <si>
    <t>Atención a los solicitud de soportes recibidas por usuarios</t>
  </si>
  <si>
    <t>Reporte Mesa de Ayuda / Reporte Solicitudes atendidas</t>
  </si>
  <si>
    <t>Soporte Técnico</t>
  </si>
  <si>
    <t>Mantenimiento, Renovación, Suscripción y Expansión de Licenciamiento UTECT, realizado</t>
  </si>
  <si>
    <t xml:space="preserve">Suscripciones y renovaciones de Licencias, evaluadas e implementadas </t>
  </si>
  <si>
    <t>Requerir licencias, suscripciones y renovaciones necesarias (AutoCAD Civil 3D, AutoCAD LT, Flywheel para portales, Servidores en la Nube,)</t>
  </si>
  <si>
    <t>Licencia vigente/ Contratos firmados y/o renovados</t>
  </si>
  <si>
    <t>Implantación de softwares</t>
  </si>
  <si>
    <t xml:space="preserve">Equipos con softwares implantados </t>
  </si>
  <si>
    <t>Estándares generales NORTIC relacionados con aspectos tecnológicos institucionales dispuestos por la OGTIC, evaluada</t>
  </si>
  <si>
    <t xml:space="preserve">Porcentaje de avance de implementación </t>
  </si>
  <si>
    <t>Norma Nortic A1, implementada</t>
  </si>
  <si>
    <t>Gestionar la Certificación con la OGTIC</t>
  </si>
  <si>
    <t>Certificación obtenida</t>
  </si>
  <si>
    <t xml:space="preserve">Norma Nortic A2, implementada </t>
  </si>
  <si>
    <t>Infraestructura Tecnológica Institucional del UTECT, implementada</t>
  </si>
  <si>
    <t>Adquisición de equipos tecnológicos, realizada</t>
  </si>
  <si>
    <t xml:space="preserve">Requerimiento de necesidades de bienes tecnológicos (PC, Impresoras, Laptop, Tabletas, Scanners,  Proyectores, Etc.) </t>
  </si>
  <si>
    <t xml:space="preserve">Oficio de Solicitud / Especificaciones técnicas / Equipos recibidos </t>
  </si>
  <si>
    <t xml:space="preserve">Gestionar la contratación de servicios de alquiler de equipos tecnológicos </t>
  </si>
  <si>
    <t xml:space="preserve">Oficio de Solicitud/ Contrato / Equipos recibidos </t>
  </si>
  <si>
    <t>Mantenimiento preventivo y correctivo de infraestructura tecnológica (Hardware), realizado</t>
  </si>
  <si>
    <t xml:space="preserve">Realizar levantamiento para evaluación de equipos  </t>
  </si>
  <si>
    <t xml:space="preserve">Levantamiento de necesidades </t>
  </si>
  <si>
    <t>Gestionar las contrataciones de proveedores</t>
  </si>
  <si>
    <t>Oficio de Solicitud/ Especificaciones técnicas / Contrato</t>
  </si>
  <si>
    <t>Evaluar eficacia del mantenimiento recibido</t>
  </si>
  <si>
    <t xml:space="preserve">Conduce de Recibo de Servicio/ Informe de mantenimiento </t>
  </si>
  <si>
    <t>Adecuación de infraestructura tecnológica, realizada</t>
  </si>
  <si>
    <t>Restructuración del cableado en las oficinas de la UTECT</t>
  </si>
  <si>
    <t>Implementación del Portal Cautivo para conectividad de Wifi.</t>
  </si>
  <si>
    <t xml:space="preserve">Portal en funcionamiento </t>
  </si>
  <si>
    <t>Implementación  de Switches y Routing</t>
  </si>
  <si>
    <t>Hardware en funcionamiento</t>
  </si>
  <si>
    <t>Implementación y configuración de Servidores para virtualizar servicios Tic.</t>
  </si>
  <si>
    <t>Sistemas de Tecnológica Institucional de la  UTECT operando de forma eficiente, segura y oportuna, realizado</t>
  </si>
  <si>
    <t>Mantenimiento y Mejoras al Sistema Administrativo de Titulación de Terrenos del Estado (SATTE), realizado</t>
  </si>
  <si>
    <t>Implementación del Sistema SATTE</t>
  </si>
  <si>
    <t xml:space="preserve">Oficio de Solicitud/ Software recibido </t>
  </si>
  <si>
    <t>Realizar la capacitación a usuarios y técnicos</t>
  </si>
  <si>
    <t xml:space="preserve">Listado de asistencia </t>
  </si>
  <si>
    <t>Mantenimiento y soporte técnico de Software</t>
  </si>
  <si>
    <t xml:space="preserve">Software en funcionamiento </t>
  </si>
  <si>
    <t>Adquisición e implementación de Softwares, realizado</t>
  </si>
  <si>
    <t>Software de Monitoreo de Sistemas y redes.</t>
  </si>
  <si>
    <t>Sistema Endpoint de Antivirus.</t>
  </si>
  <si>
    <t>Backup interno y réplica de backups en la nube.</t>
  </si>
  <si>
    <t>Aplicativo de Business Inteligent, implementado.</t>
  </si>
  <si>
    <t>Gestionar la implementación del Software BI</t>
  </si>
  <si>
    <t>Procesos y plan de mejora en la gestión Departamento de Tecnología de la Información y Comunicación, implementado</t>
  </si>
  <si>
    <t>Procesos Departamento de Tecnología de la Información y Comunicación, documentados</t>
  </si>
  <si>
    <t>Elaborar, implementar y dar seguimiento a la ejecución de los procesos documentados del Departamento de Tecnología de la Información y Comunicación</t>
  </si>
  <si>
    <t>Actualizar los procesos de documentados del Departamento de Tecnología de la Información y Comunicación, según aplique</t>
  </si>
  <si>
    <t>Plan de Mejora del Departamento de Tecnología de la Información y Comunicación, realizado</t>
  </si>
  <si>
    <t>Elaborar e implementar Plan de Mejora de la Gestión del Departamento de Tecnología de la Información y Comunicación</t>
  </si>
  <si>
    <t>Definir los indicadores de la Gestión del Departamento de Tecnología de la Información y Comunicación</t>
  </si>
  <si>
    <t>Jesús Alcántara Alcántara</t>
  </si>
  <si>
    <t>Encargado Departamento de Tecnología de la Información y Comunicación</t>
  </si>
  <si>
    <t>Director Ejecutivo</t>
  </si>
  <si>
    <t>Unidad Técnica Ejecutora de Titulación de Terrenos del Estado</t>
  </si>
  <si>
    <t>Unidad Ejecutora de Titulación de Terrenos del Estado</t>
  </si>
  <si>
    <t xml:space="preserve">Dirección de Asuntos Comunitarios </t>
  </si>
  <si>
    <t xml:space="preserve">Resultantes instrumentadas, censadas </t>
  </si>
  <si>
    <t>Directora de Asuntos Comunitarios</t>
  </si>
  <si>
    <t xml:space="preserve">Cantidad de resultantes instrumentadas censadas </t>
  </si>
  <si>
    <t>Capacidad de respuesta de la Dirección de Asuntos Comunitarios, incrementada</t>
  </si>
  <si>
    <t xml:space="preserve">Realizar actos de lanzamientos de proyectos </t>
  </si>
  <si>
    <t xml:space="preserve">Material de comunicación, fotos, videos y notas de prensa de actos de lanzamientos. / Informe de Resultados del Operativo </t>
  </si>
  <si>
    <t xml:space="preserve">Coordinador de Asuntos Comunitarios </t>
  </si>
  <si>
    <t>Sin Iniciar</t>
  </si>
  <si>
    <t>Suministros de oficina, equipos y utensilios topográficos, viáticos, personal contratado, gasolina, equipos y artículos informáticos, uniformes, equipos de protección, artículos de ferretería, vehículos de transportación, necesidades de dotación de personal técnico permanente.</t>
  </si>
  <si>
    <t>Suministros de oficina, personal, gasolina, equipos y artículos informáticos, mobiliario de oficina, servicios de publicidad y publicaciones del evento, viáticos.  Equipos para bioseguridad: mascarillas, guantes, caretas, alcohol al 70%.</t>
  </si>
  <si>
    <t xml:space="preserve">Realizar censos sociales </t>
  </si>
  <si>
    <t xml:space="preserve">Informe de Resultados del Operativo de censos sociales / Formulario de Identificación de Ocupantes </t>
  </si>
  <si>
    <t>Coordinador de Asuntos Comunitarios / Gestor de proyectos / Digitadores</t>
  </si>
  <si>
    <t>DCA</t>
  </si>
  <si>
    <t xml:space="preserve">Generar plantillas digitales con datos de proyectos y beneficiarios </t>
  </si>
  <si>
    <t>Matriz de beneficiarios completadas / Expedientes físicos de beneficiarios</t>
  </si>
  <si>
    <t>Técnicos en Digitación / Digitadores</t>
  </si>
  <si>
    <t xml:space="preserve">Suministros de oficina, personal, equipos y artículos informáticos, mobiliario de oficina. </t>
  </si>
  <si>
    <t xml:space="preserve">Realización de Perifoneos y/o convocatorias personalizadas a operativos de titulación de terrenos del Estado </t>
  </si>
  <si>
    <t xml:space="preserve">Material de comunicación, fotos, videos y oficio de solicitud / Informe de Operativo de Resultados de Convocatoria </t>
  </si>
  <si>
    <t>Gestores de Proyectos</t>
  </si>
  <si>
    <t>Asistencia en operativos de actos de entrega de Certificados de Títulos</t>
  </si>
  <si>
    <t xml:space="preserve">Material de comunicación, fotos, videos y notas de prensa de actos de entrega. / Informe de Operativo de Resultados </t>
  </si>
  <si>
    <t>DCO / DLE</t>
  </si>
  <si>
    <t xml:space="preserve">Suministros de oficina, personal, gasolina, equipos y artículos informáticos, mobiliario de oficina, servicios de publicidad y publicaciones del evento, viáticos. </t>
  </si>
  <si>
    <t xml:space="preserve">Seguimiento a la implementación y digitalización del formulario de Identificación de Ocupantes y Matriz de Beneficiarios </t>
  </si>
  <si>
    <t xml:space="preserve">Formulario digitalizado </t>
  </si>
  <si>
    <t>DTI / DAF</t>
  </si>
  <si>
    <t xml:space="preserve">Contrataciones de servicios de eventos, gestionado </t>
  </si>
  <si>
    <t>Gestionar la contratación de Servicios de Eventos institucionales.</t>
  </si>
  <si>
    <t>Oficio de Solicitud/ Especificaciones técnicas</t>
  </si>
  <si>
    <t>Procesos operativos y plan de mejora en la gestión de asuntos comunitario institucional, implementado</t>
  </si>
  <si>
    <t>Procesos Operativo de Asuntos Comunitarios, actualizado</t>
  </si>
  <si>
    <t>Dar seguimiento a la ejecución de los procesos documentados de la Dirección de Asuntos Comunitarios</t>
  </si>
  <si>
    <t>Actualizar los procesos de documentados de la Dirección de Asuntos Comunitarios, según aplique</t>
  </si>
  <si>
    <t>Plan de Mejora de Asuntos Comunitarios, realizado</t>
  </si>
  <si>
    <t>Elaborar e implementar Plan de Mejora de la Gestión de Asuntos Comunitarios</t>
  </si>
  <si>
    <t xml:space="preserve">Completar y actualizar matriz de los indicadores de la Gestión de Asuntos Comunitarios </t>
  </si>
  <si>
    <t>Jezabel Peralta</t>
  </si>
  <si>
    <t xml:space="preserve">Directora de Asuntos Comunitarios </t>
  </si>
  <si>
    <t>Dirección Catastral</t>
  </si>
  <si>
    <t>Gestión de la Dirección Catastral en materia de obtención de parcelas resultantes, incrementado</t>
  </si>
  <si>
    <t>Director Catastral</t>
  </si>
  <si>
    <t>Número de certificados de títulos a nombre de la institución</t>
  </si>
  <si>
    <t>Matriz de Potenciales Proyectos de Titulación, creada e implementada</t>
  </si>
  <si>
    <t xml:space="preserve">Numero de proyectos factibles </t>
  </si>
  <si>
    <t>Identificar posibles proyectos de titulación</t>
  </si>
  <si>
    <t xml:space="preserve">Datos de parcelas / Minutas de Reunión / Correos electrónicos </t>
  </si>
  <si>
    <t>Dirección Ejecutiva/ Catastral / Legal</t>
  </si>
  <si>
    <t>Realizar las investigaciones catastrales y registrales</t>
  </si>
  <si>
    <t>Investigación Catastral y Registral/ Visita de Reconocimiento Catastral</t>
  </si>
  <si>
    <t>Dirección Catastral / Legal</t>
  </si>
  <si>
    <t>Documentar los hallazgos detectados en las investigaciones</t>
  </si>
  <si>
    <t>Matriz de Potenciales Proyectos de Titulación / Matriz de Proyectos No Factibles</t>
  </si>
  <si>
    <t>Capacidad de respuesta del Departamento de Mensura en materia levantamientos parcelarios, realizados</t>
  </si>
  <si>
    <t xml:space="preserve">Encargado del Dpto. de Mensura </t>
  </si>
  <si>
    <t>Cantidad de resultantes medidas</t>
  </si>
  <si>
    <t>Realizar los levantamientos parcelarios</t>
  </si>
  <si>
    <t xml:space="preserve">Datos digitales de los levantamientos parcelarios / Visita de Reconocimiento /Registro de Equipos Topográficos </t>
  </si>
  <si>
    <t xml:space="preserve"> Agrimensores / Topógrafos / Auxiliares</t>
  </si>
  <si>
    <t>Verificar los levantamientos y realizar los cierres de resultantes durante el proceso de Censo Social</t>
  </si>
  <si>
    <t>Planos actualizados (inspección realizada) / Depuración y Enumeración de Resultantes (actualizado)</t>
  </si>
  <si>
    <t xml:space="preserve">Encargada del Dpto. De Instrumentación de Expedientes / Encargado del Dpto. de Mensura </t>
  </si>
  <si>
    <t>Dar soporte a los procesos de firmas de actos de transferencias de inmuebles</t>
  </si>
  <si>
    <t>Inspección realizada / Depuración y Enumeración de Resultantes (actualizado)</t>
  </si>
  <si>
    <t>Agrimensores / Topógrafos</t>
  </si>
  <si>
    <t>Requisición de equipos y mantenimiento de equipos topográficos, realizado</t>
  </si>
  <si>
    <t xml:space="preserve">Porcentaje de actividades realizadas </t>
  </si>
  <si>
    <t>Requerir los equipos y software necesarios para realizar el trabajo</t>
  </si>
  <si>
    <t>Solicitud / Ficha Técnica o Especificaciones Técnicas (según aplique)</t>
  </si>
  <si>
    <t>Solicitar de equipos de protección personal (EPP)</t>
  </si>
  <si>
    <t>Equipos de protección personal</t>
  </si>
  <si>
    <t xml:space="preserve">Elaborar y ejecutar de programación de mantenimiento de equipos topográficos </t>
  </si>
  <si>
    <t>Reporte de mantenimiento / Registro de Equipos Topográficos / Ficha Técnica de Equipos / Reporte de Incidentes de Equipos (Si aplica)</t>
  </si>
  <si>
    <t>Encargado del Dpto. de Mensura</t>
  </si>
  <si>
    <t xml:space="preserve">Gestionar los servicios de calibración y mantenimiento de equipos </t>
  </si>
  <si>
    <t>Oficio de Solicitud/ Ficha Técnica o Especificaciones Técnicas (según aplique)/ Programación Anual de Calibración de Equipos / Certificados de Calibración</t>
  </si>
  <si>
    <t>Capacidad de respuesta del Departamento de Instrumentación de Expedientes en materia titulación de inmuebles estatales, realizado</t>
  </si>
  <si>
    <t>Encargada del Dpto. Instrumentación de Expedientes</t>
  </si>
  <si>
    <t>Cantidad de resultantes aprobadas</t>
  </si>
  <si>
    <t>Realizar la solicitud de autorización de mensura de los expedientes técnicos ante la DRMC</t>
  </si>
  <si>
    <t>Instancias de solicitudes de autorización para los trabajos técnicos/ Autorizaciones de DRMC</t>
  </si>
  <si>
    <t>Encargada del Dpto. de Instrumentación de Expedientes / Agrimensores</t>
  </si>
  <si>
    <t xml:space="preserve">Preparar los expedientes técnicos </t>
  </si>
  <si>
    <t>Planos generales e individuales/ Documentos exigidos por DRMC correspondientes / Revisión de Expediente técnico/ Depuración y Enumeración de Resultantes</t>
  </si>
  <si>
    <t>Agrimensores / Dibujantes</t>
  </si>
  <si>
    <t>Suministros de oficina, personal contratado, gasolina, equipos y artículos informáticos, mobiliario de oficina, servicios de publicidad y publicaciones, artículos de imprenta</t>
  </si>
  <si>
    <t>Tramitar los expedientes técnicos ante la DRMC</t>
  </si>
  <si>
    <t>Oficio de remisión de deposito de expedientes / Acuse de Deposito emitido por la DRMC</t>
  </si>
  <si>
    <t xml:space="preserve">Gestor Catastral </t>
  </si>
  <si>
    <t xml:space="preserve">Gestionar y custodiar las aprobación de los expedientes técnicos </t>
  </si>
  <si>
    <t>Oficio de aprobación de la DRMC / Planos y documentación aprobada</t>
  </si>
  <si>
    <t xml:space="preserve">Encargada del Dpto. de Instrumentación de Expedientes / Agrimensores </t>
  </si>
  <si>
    <t>Preparar planos para censos sociales y adecuar los expedientes de acuerdo a los censos sociales realizados</t>
  </si>
  <si>
    <t>Planos para censos sociales / Planos finales</t>
  </si>
  <si>
    <t xml:space="preserve"> Agrimensores / Dibujantes</t>
  </si>
  <si>
    <t>Proporcionar planos aprobados para los procesos de firmas de actos de transferencias de inmuebles</t>
  </si>
  <si>
    <t>Planos aprobados</t>
  </si>
  <si>
    <t>Capacidad de respuesta del Departamento de Infraestructura en materia de obtención de licencias de construcción a fines de titulación de unidades funcionales, realizados.</t>
  </si>
  <si>
    <t>Encargada del Dpto. Infraestructura</t>
  </si>
  <si>
    <t xml:space="preserve">Numero de Licencias de Construcción obtenidas </t>
  </si>
  <si>
    <t>Realizar los levantamientos arquitectónicos</t>
  </si>
  <si>
    <t xml:space="preserve">Datos digitales de los levantamientos arquitectónicos / Informe de Resultados de Levantamiento Arquitectónico </t>
  </si>
  <si>
    <t xml:space="preserve">Arquitectos / Dibujantes </t>
  </si>
  <si>
    <t>Elaborar planos arquitectónicos</t>
  </si>
  <si>
    <t>Planos arquitectónicos</t>
  </si>
  <si>
    <t>Preparar expedientes para obtención de Licencias de Construcción</t>
  </si>
  <si>
    <t xml:space="preserve">Oficio de remisión de deposito de expedientes </t>
  </si>
  <si>
    <t xml:space="preserve">Depositar expedientes para obtención las Licencias de Construcción </t>
  </si>
  <si>
    <t xml:space="preserve">Acuse de recibido emitido por la MIVED / Licencias de Construcción </t>
  </si>
  <si>
    <t>Espacio físico para oficinas de la UTECT, definidos</t>
  </si>
  <si>
    <t xml:space="preserve">Encargada del Dpto. de Infraestructura </t>
  </si>
  <si>
    <t>Adecuación de oficinas de la UTECT</t>
  </si>
  <si>
    <t>Solicitar y supervisar readecuación de áreas en edificio administrativo.</t>
  </si>
  <si>
    <t xml:space="preserve">Requerimientos de compras y contrataciones/Ficha Técnica o Especificaciones Técnicas (según aplique)/ Evaluación de oferentes/ Fotos e informes de avance </t>
  </si>
  <si>
    <t>DDE/ DPD/ DAF</t>
  </si>
  <si>
    <t>Solicitar y supervisar readecuación de áreas operativas en Unicentro Plaza.</t>
  </si>
  <si>
    <t>Solicitar mobiliarios necesarios para áreas de oficinas.</t>
  </si>
  <si>
    <t>Requerimientos de compras y contrataciones/Ficha Técnica o Especificaciones Técnicas (según aplique)/ Evaluación de oferentes</t>
  </si>
  <si>
    <t>Supervisión de readecuación de Edificio Operativo (Av. Simón Bolívar), realizadas</t>
  </si>
  <si>
    <t>Dar seguimiento a la ejecución de construcción y remodelación del edificio operativo por el Banco Banreservas.</t>
  </si>
  <si>
    <t xml:space="preserve">Fotos e informes de avance obra </t>
  </si>
  <si>
    <t>DDE/ DPD/ DTI</t>
  </si>
  <si>
    <t>Procesos operativos y plan de mejora en la gestión de la Dirección Catastral, implementado</t>
  </si>
  <si>
    <t>Procesos Operativo de la Dirección Catastral, actualizado</t>
  </si>
  <si>
    <t>Dar seguimiento a la ejecución de los procesos documentados de la Dirección Catastral</t>
  </si>
  <si>
    <t xml:space="preserve">Encargado del Dpto. de Mensura/ Encargada del Dpto. de Infraestructura/ Encargada del Dpto. de Instrumentación de Expedientes </t>
  </si>
  <si>
    <t>Actualizar los procesos de documentados de la Dirección Catastral, según aplique</t>
  </si>
  <si>
    <t>Plan de Mejora de la Dirección Catastral, realizado</t>
  </si>
  <si>
    <t>Elaborar e implementar Plan de Mejora de la Gestión de la Dirección Catastral</t>
  </si>
  <si>
    <t>Completar y actualizar matriz de los indicadores de la Gestión de la Dirección Catastral</t>
  </si>
  <si>
    <t>Luis Beltre</t>
  </si>
  <si>
    <t xml:space="preserve">MATRIZ POA 2024 </t>
  </si>
  <si>
    <t>Área: Dirección Legal de TTE</t>
  </si>
  <si>
    <t xml:space="preserve">Certificados de Títulos de Inmuebles estatales, obtenidos </t>
  </si>
  <si>
    <t>Directora Legal de TTE</t>
  </si>
  <si>
    <t>Número de certificados de títulos obtenidos</t>
  </si>
  <si>
    <t>Matrices de Proyectos de Titulación, implementada</t>
  </si>
  <si>
    <t xml:space="preserve">Número de proyectos factibles </t>
  </si>
  <si>
    <t>Investigaciones Catastrales y Registrales /Certificaciones de Estado Jurídico / Matriz de Tracto Sucesivo</t>
  </si>
  <si>
    <t>Dirección Legal</t>
  </si>
  <si>
    <t>Actualizar la matriz de proyectos de titulación</t>
  </si>
  <si>
    <t xml:space="preserve">Matriz Proyectos de Titulación en Proceso de Ejecución </t>
  </si>
  <si>
    <t>Tramitación de Expedientes Registrales, realizada</t>
  </si>
  <si>
    <t>Encargada Dpto. Asuntos Registrales</t>
  </si>
  <si>
    <t>Certificados de Títulos Obtenidos</t>
  </si>
  <si>
    <t>Generar actos de transferencias de inmuebles</t>
  </si>
  <si>
    <t>Contratos de venta y/o actos de donación generados</t>
  </si>
  <si>
    <t xml:space="preserve">Analistas Legales/ Paralegales </t>
  </si>
  <si>
    <t>DAC/DCA</t>
  </si>
  <si>
    <t>Suministros de oficina, viáticos, personal, gasolina, equipos y artículos informáticos, uniformes, equipos de protección.</t>
  </si>
  <si>
    <t>Realizar operativos de firmas de actos de transferencias de inmuebles</t>
  </si>
  <si>
    <t>Remitir expedientes firmados a las instituciones titulares de derecho</t>
  </si>
  <si>
    <t xml:space="preserve">Oficios de remisión / Inventarios de Expedientes </t>
  </si>
  <si>
    <t>Notarización de los Contratos de venta y/o actos de donación firmados</t>
  </si>
  <si>
    <t>Relación de Notarización con los Notarios Públicos.</t>
  </si>
  <si>
    <t>Asistente Administrativa</t>
  </si>
  <si>
    <t>DLE/DJU</t>
  </si>
  <si>
    <t>Retirar y revisar los certificados de títulos de las instituciones emitidos por Registro de Títulos.</t>
  </si>
  <si>
    <t>Suministros de oficina, personal, gasolina, equipos y artículos informáticos.</t>
  </si>
  <si>
    <t>Elaboración de borradores de Poderes Presidenciales para Consultoría Jurídica</t>
  </si>
  <si>
    <t xml:space="preserve">Depósito de expedientes legales para transferencias de inmuebles a beneficiarios </t>
  </si>
  <si>
    <t>Oficio de depósito /Inventario de expediente</t>
  </si>
  <si>
    <t>DEL</t>
  </si>
  <si>
    <t>Retirar y revisar los certificados de títulos transferidos a los beneficiarios.</t>
  </si>
  <si>
    <t>Realizar entrega de títulos a beneficiarios</t>
  </si>
  <si>
    <t>Dirección Ejecutiva/ Catastral / Asuntos Comunitarios /Legal</t>
  </si>
  <si>
    <t xml:space="preserve">Tramitación de Expedientes Judiciales, realizado </t>
  </si>
  <si>
    <t>Encargado Dpto. Asuntos Judiciales</t>
  </si>
  <si>
    <t>Número de Sentencias y/o resoluciones obtenidas</t>
  </si>
  <si>
    <t>Preparación de expedientes judiciales</t>
  </si>
  <si>
    <t>Actos de notificación para citar colindantes a audiencias</t>
  </si>
  <si>
    <t xml:space="preserve">Coordinar y asistir a las audiencias de procesos judiciales en los tribunales </t>
  </si>
  <si>
    <t>Preparación y depósito de los expedientes jurídicos que impliquen fases judiciales</t>
  </si>
  <si>
    <t>Instancias introductivas /escritos de conclusiones</t>
  </si>
  <si>
    <t xml:space="preserve">Seguimiento del Proceso Judicial </t>
  </si>
  <si>
    <t>Sentencias/ Resolución</t>
  </si>
  <si>
    <t>Notificación de decisión / resolución</t>
  </si>
  <si>
    <t>Plan de Atención a Beneficiario, formulado</t>
  </si>
  <si>
    <t>Número de  Beneficiarios atendidos</t>
  </si>
  <si>
    <t xml:space="preserve">Definir protocolo de atención al beneficiario </t>
  </si>
  <si>
    <t>Asistir y dar seguimiento a las solicitudes de los beneficiarios</t>
  </si>
  <si>
    <t>Reporte de control de atención a usuario</t>
  </si>
  <si>
    <t xml:space="preserve">Recepcionista/Analistas Legales/ Paralegales </t>
  </si>
  <si>
    <t>Personal profesional temporal/permanente</t>
  </si>
  <si>
    <t>Realizar procesos post-acto de entrega</t>
  </si>
  <si>
    <t>Acuerdos de cooperación con instituciones que aporten con el PNT, firmados</t>
  </si>
  <si>
    <t xml:space="preserve">Porcentaje de acuerdos firmados </t>
  </si>
  <si>
    <t>Establecer y dar seguimientos a los acuerdos de cooperación, realizados</t>
  </si>
  <si>
    <t>Porcentaje de Actividades Realizadas</t>
  </si>
  <si>
    <t xml:space="preserve">Acuerdo de colaboración entre el Poder Judicial y el Ministerio de Presidencia </t>
  </si>
  <si>
    <t xml:space="preserve">Acuerdos firmados/Correos electrónicos </t>
  </si>
  <si>
    <t xml:space="preserve">Acuerdo de colaboración entre el Consulado General de la República Dominicana en la ciudad de New York y la UTECT. </t>
  </si>
  <si>
    <t xml:space="preserve">Acuerdo firmado/Correo electrónico </t>
  </si>
  <si>
    <t>Seguimiento a la ejecución de los acuerdos firmados</t>
  </si>
  <si>
    <t>Correos Electrónicos / Oficio de Solicitud</t>
  </si>
  <si>
    <t>Procesos operativos y plan de mejora en la gestión de la Dirección Legal, implementado</t>
  </si>
  <si>
    <t>Procesos Operativo de la Dirección Legal, actualizado</t>
  </si>
  <si>
    <t>Dar seguimiento a la ejecución de los procesos documentados de la Dirección Legal</t>
  </si>
  <si>
    <t>Encargada del Dpto. Registral/ Encargado del Dpto. Judicial</t>
  </si>
  <si>
    <t>Actualizar los procesos de documentados de la Dirección Legal, según aplique</t>
  </si>
  <si>
    <t>Elaborar e implementar Plan de Mejora de la Gestión de la Dirección Legal</t>
  </si>
  <si>
    <t>Completar y actualizar matriz de los indicadores de la Gestión de la Dirección Legal</t>
  </si>
  <si>
    <t>Suleyka Frias Jiménez</t>
  </si>
  <si>
    <t>Directora Legal de TTE
Unidad Ejecutora de Titulación de Terrenos del Estado</t>
  </si>
  <si>
    <t>Departamento de Políticas y Estrategias de TTE</t>
  </si>
  <si>
    <t>DPE</t>
  </si>
  <si>
    <t>Políticas y estrategias para la titulación de terrenos del Estado, implementado</t>
  </si>
  <si>
    <t>Encargada del Dpto. de Políticas y Estrategias de TTE</t>
  </si>
  <si>
    <t>Formulación, diseño e implementación de las políticas y estrategias para la titulación de terrenos del Estado, implementado</t>
  </si>
  <si>
    <t>Diseñar, formular o apoyar la formulación de políticas y estrategia para guiar al accionar de la institución en la responsabilidad de los procesos de titulación</t>
  </si>
  <si>
    <t xml:space="preserve">Implementación de políticas y estrategias </t>
  </si>
  <si>
    <t>Diseñar y apoyar la implementación de campañas para divulgar a la población la importancia de actualizar el registro del derecho de propiedad</t>
  </si>
  <si>
    <t xml:space="preserve"> Campañas de divulgación</t>
  </si>
  <si>
    <t>Formular propuestas de modificación a la normativa para facilitar los procedimientos de titulación</t>
  </si>
  <si>
    <t>Normas modificadas</t>
  </si>
  <si>
    <t>Procesos y plan de mejora en la gestión del Departamento de Políticas y Estrategias de Titulación, implementado</t>
  </si>
  <si>
    <t>Procesos del Departamento de Políticas y Estrategias de Titulación, documentados</t>
  </si>
  <si>
    <t>Elaborar, implementar y dar seguimiento a la ejecución de los procesos documentados del Departamento de Políticas y Estrategias de Titulación</t>
  </si>
  <si>
    <t>Actualizar los procesos de documentados del Departamento de Políticas y Estrategias de Titulación, según aplique</t>
  </si>
  <si>
    <t>Plan de Mejora del Departamento de Políticas y Estrategias de Titulación, realizado</t>
  </si>
  <si>
    <t>Elaborar e implementar Plan de Mejora de la Gestión del Departamento de Políticas y Estrategias de Titulación</t>
  </si>
  <si>
    <t>Definir los indicadores de la Gestión del Departamento de Políticas y Estrategias de Titulación</t>
  </si>
  <si>
    <t>Mejora continua de la gestión y organización de las operaciones, realizado</t>
  </si>
  <si>
    <t>Modelo de gestión de la Cooperación Internacional para la titulación de inmueble, implementado</t>
  </si>
  <si>
    <t>Determinar y programar sesiones de trabajo para dar apoyo a los proceso técnicos de cooperación internacional  para la titulación masiva del inmueble</t>
  </si>
  <si>
    <t>Cronograma de trabajo realizado</t>
  </si>
  <si>
    <t xml:space="preserve">Elaborar el informe </t>
  </si>
  <si>
    <t>Informe de sesiones de trabajo</t>
  </si>
  <si>
    <t>Formular el Plan de Acción</t>
  </si>
  <si>
    <t>Plan de acción</t>
  </si>
  <si>
    <t>Belgia Soler</t>
  </si>
  <si>
    <t>Encargada del Departamento de Políticas y Estrategias de Titulación de Terrenos del Estado</t>
  </si>
  <si>
    <t xml:space="preserve">Departamento Administrativo y Financiero </t>
  </si>
  <si>
    <t>Gestión eficiente y capacidad de respuesta del Departamento Administrativo y Financiero, formulado</t>
  </si>
  <si>
    <t>Encargado del Dpto. Administrativo y Financiero</t>
  </si>
  <si>
    <t>Gestión de Compras y contrataciones, realizado</t>
  </si>
  <si>
    <t>Encargada de División de Compras y Contrataciones</t>
  </si>
  <si>
    <t>Gestionar el Plan Anual de Compras y Contrataciones 2024</t>
  </si>
  <si>
    <t>Procesos publicados en el Portal de Transparencia y Portal de Compras y Contrataciones</t>
  </si>
  <si>
    <t>Analista de Compras y Contrataciones</t>
  </si>
  <si>
    <t xml:space="preserve">Dar seguimiento al cumplimiento de indicadores del Siscompras </t>
  </si>
  <si>
    <t>Informes de los subindicadores</t>
  </si>
  <si>
    <t>Dar cumplimiento a la adjudicación del porcentaje de compras destinado a MIPYMES</t>
  </si>
  <si>
    <t>Coordinar la recepción de los bienes y suministros adquiridos en la institución</t>
  </si>
  <si>
    <t>Correos de coordinación remitidos</t>
  </si>
  <si>
    <t xml:space="preserve">Llevar control de órdenes abiertas </t>
  </si>
  <si>
    <t>Cronograma de órdenes abiertas</t>
  </si>
  <si>
    <t>Tramitar expedientes de compras para fines de pago</t>
  </si>
  <si>
    <t>Oficios de remisión recibidos</t>
  </si>
  <si>
    <t>Elaborar Plan Anual de Compras y Contrataciones 2025</t>
  </si>
  <si>
    <t>PACC Cargado al Portal de Compras y Contrataciones</t>
  </si>
  <si>
    <t>Gestión de Control Administrativo, robustecido</t>
  </si>
  <si>
    <t>Coordinadora (Administrativa)</t>
  </si>
  <si>
    <t>Gestionar la adquisición de bienes, servicios y materiales gastables (según aplique)</t>
  </si>
  <si>
    <t>Oficio de Solicitud/ Requerimiento de compras</t>
  </si>
  <si>
    <r>
      <t>Requeri</t>
    </r>
    <r>
      <rPr>
        <sz val="16"/>
        <color theme="1"/>
        <rFont val="Calibri Light"/>
        <family val="2"/>
        <scheme val="major"/>
      </rPr>
      <t>r adquisición</t>
    </r>
    <r>
      <rPr>
        <sz val="16"/>
        <rFont val="Calibri Light"/>
        <family val="2"/>
        <scheme val="major"/>
      </rPr>
      <t xml:space="preserve"> combustibles (tickets y tarjetas flotilla) y administrar fondo y proceso de los mismos.</t>
    </r>
  </si>
  <si>
    <t xml:space="preserve">Oficio de Solicitud/ Requerimiento de compras/ Comprobante de entrega de tickets de combustible/ Entrega de tarjeta de combustible/ Relación de consumo y disponibilidad de combustible/ Reporte de consumo de tarjeta </t>
  </si>
  <si>
    <t>Gestionar y controlar los gastos a través del Fondo de Caja Chica</t>
  </si>
  <si>
    <t>Oficio solicitud reposición del Fondo de Caja Chica</t>
  </si>
  <si>
    <t xml:space="preserve">Coordinadora (Administrativa) / Custodio de Caja Chica </t>
  </si>
  <si>
    <t>Gestión de almacén y suministro, fortalecido</t>
  </si>
  <si>
    <t>Mantener actualizado el inventario de bienes de consumo</t>
  </si>
  <si>
    <t xml:space="preserve">Informe de corte semestral  / Informe portal de transparencia institucional                                 </t>
  </si>
  <si>
    <t>Gestionar la recepción de activos fijos, materiales y suministros requeridos</t>
  </si>
  <si>
    <t>Copias de conduces sellados por la UAI / Formulario entrada al almacén</t>
  </si>
  <si>
    <t>Supervisor(a) de Almacén / Técnico Control de Bienes</t>
  </si>
  <si>
    <t>Registrar en el Sistema de Gestión de Suministro todos los artículos adquiridos en la UTECT</t>
  </si>
  <si>
    <t xml:space="preserve">Reportes del Sistema de Inventarios </t>
  </si>
  <si>
    <t xml:space="preserve">Supervisor(a) de Almacén </t>
  </si>
  <si>
    <t xml:space="preserve">Atender los requerimientos internos de materiales y suministros </t>
  </si>
  <si>
    <t>Reporte volumen consumo por Departamento / Formularios de entrega de suministros</t>
  </si>
  <si>
    <t>Supervisor(a) de Almacén / Coordinadora (Administrativa)</t>
  </si>
  <si>
    <t>Registrar las facturas de las compras en el Sistema de Información de la Gestión Financiera (SIGEF)</t>
  </si>
  <si>
    <t>Registro de facturas SIGEF</t>
  </si>
  <si>
    <t>Dar seguimiento a la correcta implementación del software automatizado para el control de inventarios materiales y suministros de la UTECT</t>
  </si>
  <si>
    <t>Solicitudes recibidas y despachada en el sistema</t>
  </si>
  <si>
    <t>Infraestructura de la UTECT, incrementada</t>
  </si>
  <si>
    <t>Encargado de la División de Servicios Generales</t>
  </si>
  <si>
    <t>Elaborar, gestionar y dar seguimiento el programa anual de mantenimiento</t>
  </si>
  <si>
    <t>Programa elaborado/ Registros actualizados</t>
  </si>
  <si>
    <t>Coordinar la adecuación de la planta física en la UTECT</t>
  </si>
  <si>
    <t>Correos electrónicos/Facturas/ Fotos con el registro de las adecuaciones</t>
  </si>
  <si>
    <t>Ayudante de mantenimientos / electricistas</t>
  </si>
  <si>
    <t>Gestionar la contratación de servicios de mantenimiento de ascensores</t>
  </si>
  <si>
    <t>Oficio de Solicitud/ Requerimiento de compras/ Comunicaciones de autorización / Facturas</t>
  </si>
  <si>
    <t>Gestionar la contratación de servicios de mantenimiento de planta eléctrica</t>
  </si>
  <si>
    <t>Gestionar la contratación de servicios de fumigación</t>
  </si>
  <si>
    <t>Gestionar la contratación de servicios de rellenado de botellones y compra de botellas de agua</t>
  </si>
  <si>
    <t>Realizar la higienización y plomería de la planta física de la UTECT</t>
  </si>
  <si>
    <t>Cumplimiento de cronograma / Reporte de trabajo realizado</t>
  </si>
  <si>
    <t xml:space="preserve">Ayudante de mantenimientos / Conserjes </t>
  </si>
  <si>
    <t>Gestionar la elaboración de contratos para alquileres de oficina de la UTECT</t>
  </si>
  <si>
    <t>Contrato suscrito / Adendum certificados</t>
  </si>
  <si>
    <t>Encargada del DJU</t>
  </si>
  <si>
    <t>Gestión Eficiente y capacidad de respuesta de la División Financiera, incrementada</t>
  </si>
  <si>
    <t>Determinar la capacitad económica y financiera de los oferentes participantes en los procesos de compras</t>
  </si>
  <si>
    <t>Encargada de la División Financiera</t>
  </si>
  <si>
    <t>Realizar las evaluaciones Financieras de los oferentes participantes en los procesos de Licitaciones de la entidad.</t>
  </si>
  <si>
    <t>Informes de las Evaluaciones Financieras de los Oferentes</t>
  </si>
  <si>
    <t>Gestión y control de desembolsos, fortalecido</t>
  </si>
  <si>
    <t>Garantizar el uso eficiente del módulo de operación del Sistema de Información  de la Gestión Financiera (SIGEF)</t>
  </si>
  <si>
    <t>Ordenes de pagos elaboradas y aprobadas en el SIGEF</t>
  </si>
  <si>
    <t>Elaborar los documentos requeridos para los pagos por la adquisición de Bienes y Servicios</t>
  </si>
  <si>
    <t>Reporte dinámico de libramientos generado en el SIGEF,  libramientos, cheques y transferencias realizadas para pagos por la adquisición de Bienes y Servicios</t>
  </si>
  <si>
    <t>Analista Financiero</t>
  </si>
  <si>
    <t>Coordinar y/o realizar el registro de expedientes en el Sistema Único de Pagos (SUGEP)</t>
  </si>
  <si>
    <t>Certificados de aprobación de expedientes emitido por la Contraloría General de la República (CGR)</t>
  </si>
  <si>
    <t>Elaborar matriz de estatus de libramientos tramitados en el SUGEP</t>
  </si>
  <si>
    <t>Matriz de libramientos tramitados</t>
  </si>
  <si>
    <t>Elaborar matriz de Control Expedientes Recibidos y Tramitados</t>
  </si>
  <si>
    <t>Matriz de Control Expedientes Recibidos y Tramitados</t>
  </si>
  <si>
    <t>Realizar formulario de control de pago y matriz de control de órdenes abiertas y pagos recurrentes</t>
  </si>
  <si>
    <t>Formulario de control de pago y matriz de control de órdenes abiertas y pagos recurrentes</t>
  </si>
  <si>
    <t>Llevar a cabo la revisión de los expedientes financieros</t>
  </si>
  <si>
    <t>Expedientes financieros con sello de control de calidad y firma de Especialista Financiero</t>
  </si>
  <si>
    <t xml:space="preserve">Especialista Financiero </t>
  </si>
  <si>
    <t>Gestión de contabilidad, afianzada</t>
  </si>
  <si>
    <t>Recibir y analizar expediente para pago de la UTECT.</t>
  </si>
  <si>
    <t>Relación de expedientes analizados</t>
  </si>
  <si>
    <t>Realizar el registro y control de los ingresos, egresos y demás operaciones financieras de la institución, de acuerdo con las normas y procedimientos establecidas por la Dirección General de Contabilidad Gubernamental (DIGECOG).</t>
  </si>
  <si>
    <t>Reporte digital del control de operaciones financieras</t>
  </si>
  <si>
    <t>Coordinadora (Contabilidad)</t>
  </si>
  <si>
    <t>Realizar las regularizaciones del fondo en avance institucional, en el Sistema de Información de la Gestión Financiera del Estado (SIGEF).</t>
  </si>
  <si>
    <t>Certificados de aprobación de expedientes emitidos por la CGR</t>
  </si>
  <si>
    <t>Elaborar las conciliaciones de las cuentas bancarias de la institución</t>
  </si>
  <si>
    <t>Reporte digital de control de operaciones financieras, informes de disponibilidad</t>
  </si>
  <si>
    <t>Elaborar arqueos de fondos de caja chica y del fondo viáticos de la institución</t>
  </si>
  <si>
    <t>Reportes de arqueos realizados, firmados y sellados</t>
  </si>
  <si>
    <t>Coordinar pago mensual a empresas prestadoras de servicios básicos</t>
  </si>
  <si>
    <t>Reporte libramientos ordenados generado en el SIGEF.</t>
  </si>
  <si>
    <t>Elaborar informe mensual de las cuentas por pagar de la institución</t>
  </si>
  <si>
    <t>Reporte de cuentas por pagar, firmado y sellado</t>
  </si>
  <si>
    <t>Completar los formatos de envíos de datos a la Dirección General de Impuestos Internos (DGII).</t>
  </si>
  <si>
    <t>Formatos de envíos remitidos a través de la pagina virtual de la DGII</t>
  </si>
  <si>
    <t>Formulación y programación presupuestaria anual, realizada</t>
  </si>
  <si>
    <t xml:space="preserve">Encargada de la División Financiera </t>
  </si>
  <si>
    <t>Documentar informaciones del anteproyecto de presupuesto 2024</t>
  </si>
  <si>
    <t>Correos de requerimientos remitidos / Archivo digital de las necesidades de las áreas recopiladas</t>
  </si>
  <si>
    <t>Todas las área de la UTECT</t>
  </si>
  <si>
    <t>Coordinar reuniones para levantamiento de informaciones</t>
  </si>
  <si>
    <t>Comunicado y correos electrónicos remitidos / Ayudas memorias de reuniones</t>
  </si>
  <si>
    <t>Elaborar análisis del anteproyecto de presupuesto</t>
  </si>
  <si>
    <t>Reporte anteproyecto elaborado</t>
  </si>
  <si>
    <t>Analista de Presupuesto</t>
  </si>
  <si>
    <t xml:space="preserve">Registrar anteproyecto de presupuesto en el SIGEF </t>
  </si>
  <si>
    <t>Reporte anteproyecto de presupuesto 2024 registrado en el SIGEF, generado</t>
  </si>
  <si>
    <t>Programar y remitir  trimestralmente las cuotas de gastos a devengar</t>
  </si>
  <si>
    <t>Correos remitidos a la DIGEPRES Y Reporte del presupuesto programado</t>
  </si>
  <si>
    <t>Realizar análisis para  las modificaciones presupuestarias requeridas y elaboración de las mismas</t>
  </si>
  <si>
    <t>Reportes del SIGEF de modificaciones aprobadas</t>
  </si>
  <si>
    <t>Revisar y analizar los expedientes relativos a procesos de compras para confirmar existencia de fondos previo inicio de los mismos.</t>
  </si>
  <si>
    <t>Correos y expedientes remitidos y/o recibidos entre el Área de Compras y Analista de Presupuesto</t>
  </si>
  <si>
    <t>Realizar integración de los procesos de compras en el  portal transaccional de la DGCP, para generar los preventivos y compromisos</t>
  </si>
  <si>
    <t xml:space="preserve">Reportes y certificados de preventivos y de cuota a comprometer aprobados </t>
  </si>
  <si>
    <t>Elaborar informe trimestral de la ejecución financiera de la institución</t>
  </si>
  <si>
    <t>Informe de seguimiento de las metas financieras de la entidad</t>
  </si>
  <si>
    <t>Elaborar matriz mensual de la ejecución presupuestaria de la partida remuneraciones para su remisión al Departamento de Recursos Humanos</t>
  </si>
  <si>
    <t>Correos de remisión enviados y matriz en excel elaborada</t>
  </si>
  <si>
    <t>Analista de Presupuesto / Analista Financiero</t>
  </si>
  <si>
    <t>Trámite expedientes de pagos de nóminas, realizado</t>
  </si>
  <si>
    <t>Elaborar las nóminas de pago a empleados, así como nóminas especiales (regalía pascual, bono por desempeño, horas extraordinarias, entre otras debidamente autorizadas)</t>
  </si>
  <si>
    <t>Reporte digital de nóminas colgado en el portal de transparencia</t>
  </si>
  <si>
    <t>Registrar en el sistema de Información de la Gestión Financiera del Estado (SIGEF), los archivos de nóminas para generar los libramientos de pagos a empleados</t>
  </si>
  <si>
    <t>Copias de libramientos firmados y sellados</t>
  </si>
  <si>
    <t>Validar reportes mensuales de los descuentos a empleados</t>
  </si>
  <si>
    <t>1. Reportes coopan en PDF descuentos a realiza y archivos TXT; 2. Reportes  mensual liquidación de retenciones de la página virtual de la DGII; y 3 Relación descuentos seguros complementarios a realizar a los empleados</t>
  </si>
  <si>
    <t>Cargar a la página de la TSS los archivos correspondiente a las nóminas pagadas</t>
  </si>
  <si>
    <t>Copias de facturas pagadas en el sistema de la TSS.</t>
  </si>
  <si>
    <t>N/A</t>
  </si>
  <si>
    <t>Participar en la elaboración de  la matriz mensual de la ejecución presupuestaria de la partida remuneraciones</t>
  </si>
  <si>
    <t>Correos remisión mensual de las acciones de personal</t>
  </si>
  <si>
    <t>Analista Financiero / Analista de Presupuesto</t>
  </si>
  <si>
    <t>Gestión y Control de activos fijos, fortalecido</t>
  </si>
  <si>
    <t xml:space="preserve">Realizar inventario mensual y/o trimestral de los activos fijos </t>
  </si>
  <si>
    <t>Reporte digital con inventarios de activos fijos</t>
  </si>
  <si>
    <t>Técnico Control de Bienes</t>
  </si>
  <si>
    <t xml:space="preserve">Mantener actualizado el listado del inventario de activos fijos </t>
  </si>
  <si>
    <t>Reporte digital de control de bienes</t>
  </si>
  <si>
    <t>Mantener actualizados los registros de activos en el Sistema de Administración de Bienes (SIAB)</t>
  </si>
  <si>
    <t>Reporte generado en el SIAB / a) Informe de corte semestral b) Informe de cierre fiscal</t>
  </si>
  <si>
    <t>Gestionar el etiquetado de los activos de la institución</t>
  </si>
  <si>
    <t>Controlar y documentar asignación y movimientos de equipos y/o activos fijos</t>
  </si>
  <si>
    <t>Relación activos por departamento y formularios escaneados de traslados y asignaciones, firmados y sellados</t>
  </si>
  <si>
    <t>Gestión de Archivo físico y digital, implementado</t>
  </si>
  <si>
    <t>Coordinar la organización de los expedientes financieros</t>
  </si>
  <si>
    <t>Expedientes físicos organizados</t>
  </si>
  <si>
    <t>Coordinar la digitalización de los documentos financieros</t>
  </si>
  <si>
    <t>Archivo digital de expedientes</t>
  </si>
  <si>
    <t>Contadora</t>
  </si>
  <si>
    <t>Coordinar el archivo físico de los documentos financieros</t>
  </si>
  <si>
    <t>Archivo físico organizado</t>
  </si>
  <si>
    <t>Archivista</t>
  </si>
  <si>
    <t>Capacidad de repuestas de la gestión de transportación, incrementada</t>
  </si>
  <si>
    <t>Gestión de transportación, fortalecida</t>
  </si>
  <si>
    <t>Supervisor y/o Responsable de Transportación</t>
  </si>
  <si>
    <t>Requerir vehículos necesarios para los proyectos de titulación</t>
  </si>
  <si>
    <t>Oficio de solicitud/ Especificaciones técnicas /Conduce con Vehículos adquiridos</t>
  </si>
  <si>
    <t>Requerir equipos y materiales necesarios en materia de transportación</t>
  </si>
  <si>
    <t xml:space="preserve">Oficio de solicitud/ Fichas técnicas o Especificaciones técnicas Equipos y materiales (según aplique)/ Conduce de Equipos y materiales recibidos/ Facturas </t>
  </si>
  <si>
    <t>Atender las solicitudes de los servicios de transportación recibidas</t>
  </si>
  <si>
    <t xml:space="preserve">Informe de solicitudes atendidas </t>
  </si>
  <si>
    <t xml:space="preserve"> Choferes / Auxiliar de Transportación</t>
  </si>
  <si>
    <t>UTECT</t>
  </si>
  <si>
    <t>Solicitar la renovación de la póliza de seguros de flota vehicular de la UTECT</t>
  </si>
  <si>
    <t>Póliza renovada</t>
  </si>
  <si>
    <t>Realizar solicitud de servicios de alquiler de transportación</t>
  </si>
  <si>
    <t xml:space="preserve">Oficio de solicitud/ Fichas técnicas o Especificaciones técnicas (según aplique)/ Contrato de servicio </t>
  </si>
  <si>
    <t xml:space="preserve">Mantenimiento de vehículos, formulado </t>
  </si>
  <si>
    <t>Elaborar programa anual de mantenimiento de vehículos</t>
  </si>
  <si>
    <t>Programa elaborado</t>
  </si>
  <si>
    <t>Gestionar y dar seguimiento al programa anual de mantenimiento de vehículos.</t>
  </si>
  <si>
    <t>Registros actualizados / Informe</t>
  </si>
  <si>
    <t>Solicitar la contratación de servicios de mantenimiento de vehículos</t>
  </si>
  <si>
    <t xml:space="preserve">Solicitar la contratación de servicios de lavado de vehículos </t>
  </si>
  <si>
    <t>Documentar, controlar, validar y monitorear el trabajo de los choferes, realizado</t>
  </si>
  <si>
    <t xml:space="preserve">Requerir adquisición o desarrollo de aplicación web para asignar, coordinar y dar seguimiento a las asignaciones choferes para los operativos </t>
  </si>
  <si>
    <t xml:space="preserve">Coordinar y dar seguimiento a las asignaciones de choferes para los operativos </t>
  </si>
  <si>
    <t>Informe de gestión de transportación</t>
  </si>
  <si>
    <t xml:space="preserve">Solicitar asignación de combustible, dar seguimiento y controlar al consumo del mismo </t>
  </si>
  <si>
    <t>Oficio de Solicitud/ Comprobante de entrega de tickets de combustible/ Entrega de tarjeta de combustible/ Relación de consumo y disponibilidad de combustible/ Reporte de consumo de tarjeta (según aplique)</t>
  </si>
  <si>
    <t>Transparencia institucional, fortalecida</t>
  </si>
  <si>
    <t>Reportes financieros y de compras y contrataciones, publicados</t>
  </si>
  <si>
    <t>Encargada de la División Financiera y de Compras y Contrataciones</t>
  </si>
  <si>
    <t>Elaborar y remitir reportes presupuesto aprobado y ejecutado</t>
  </si>
  <si>
    <t>Portal de Transparencia de la UTECT</t>
  </si>
  <si>
    <t>Analista de Presupuesto / Analista Financiero (Nómina)</t>
  </si>
  <si>
    <t>Elaborar y remitir informes o estados financieros</t>
  </si>
  <si>
    <t>Coordinadora de Contabilidad</t>
  </si>
  <si>
    <t>Elaboración y remitir informes de nóminas de pago empleados</t>
  </si>
  <si>
    <t>Analista Financiero (Nómina)</t>
  </si>
  <si>
    <t>DRH / OAI</t>
  </si>
  <si>
    <t>Publicación procedimientos de compras y contrataciones</t>
  </si>
  <si>
    <t>Encargada de la División de Compras y Contrataciones</t>
  </si>
  <si>
    <t>Procesos y plan de mejora en la gestión del Departamento Administrativo y Financiero, implementado</t>
  </si>
  <si>
    <t>Procesos del Departamento Administrativo y Financiero, documentados</t>
  </si>
  <si>
    <t>Elaborar, implementar y dar seguimiento a la ejecución de los procesos documentados del Departamento Administrativo y Financiero</t>
  </si>
  <si>
    <t>Enc. del Dpto. Administrativo y Financiero/ Enc. Div. Financiera/ Enc. Div. de Compras y Contrataciones/ Enc. Div. Servicios Generales</t>
  </si>
  <si>
    <t>Actualizar los procesos de documentados del Departamento Administrativo y Financiero, según aplique</t>
  </si>
  <si>
    <t>Plan de Mejora del Departamento Administrativo y Financiero, realizado</t>
  </si>
  <si>
    <t>Elaborar e implementar Plan de Mejora de la Gestión Administrativa y Financiera</t>
  </si>
  <si>
    <t>Definir los indicadores de la Gestión de Administrativa y Financiera</t>
  </si>
  <si>
    <t xml:space="preserve">José Mañon Mañón </t>
  </si>
  <si>
    <t>Encargado del Departamento Administrativo y Financiero
 Unidad Ejecutora de Titulación de Terrenos del Estado</t>
  </si>
  <si>
    <t>Director Ejecutivo 
 Unidad Ejecutora de Titulación de Terrenos del Estado</t>
  </si>
  <si>
    <t>Matriz de normativas</t>
  </si>
  <si>
    <t>17/05/2024</t>
  </si>
  <si>
    <t>Diseño, preparación de anteproyecto y coordinación de la preparación de los planos definitivos con el Banco Banreservas</t>
  </si>
  <si>
    <t>Planos de anteproyecto y/o de correos con el Dpto. De Planificación y Desarrollo y/o con el perosnal de Infraestructura del Banco Banreservas</t>
  </si>
  <si>
    <t xml:space="preserve">Datos de parcelas / Correos electrónicos </t>
  </si>
  <si>
    <t>Informe de Resultados de Operativos IF-UTECT-001</t>
  </si>
  <si>
    <t>Informe de Ejecucción Física de los Certificados de Títulos por trimestre</t>
  </si>
  <si>
    <t>Oficio de solicitud para el/los Poder(es) Presidencial(es)</t>
  </si>
  <si>
    <t xml:space="preserve">Dashborad de títulación </t>
  </si>
  <si>
    <t>Matriz de Litigios / Informe de Operativo de Resultados /Reporte de Audencias</t>
  </si>
  <si>
    <t>Acto de notificación sentencia</t>
  </si>
  <si>
    <t>16/05/2024</t>
  </si>
  <si>
    <t>Solicitud, Autorización y seguimiento de reposición de fondos de viáticos.</t>
  </si>
  <si>
    <t>Coordinador(a) Administrativo(a)</t>
  </si>
  <si>
    <t>Oficios de solicitudes de viáticos firmados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</si>
</sst>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3" formatCode="_(* #,##0.00_);_(* \(#,##0.00\);_(* &quot;-&quot;??_);_(@_)"/>
    <numFmt numFmtId="164" formatCode="&quot;RD$&quot;#,##0.00_);[Red]\(&quot;RD$&quot;#,##0.00\)"/>
    <numFmt numFmtId="165" formatCode="_([$€-2]* #,##0.00_);_([$€-2]* \(#,##0.00\);_([$€-2]* &quot;-&quot;??_)"/>
    <numFmt numFmtId="166" formatCode="_-[$RD$-1C0A]* #,##0.00_-;\-[$RD$-1C0A]* #,##0.00_-;_-[$RD$-1C0A]* &quot;-&quot;??_-;_-@_-"/>
    <numFmt numFmtId="167" formatCode="[$RD$-1C0A]#,##0.00"/>
    <numFmt numFmtId="168" formatCode="_(&quot;RD$&quot;* #,##0.00_);_(&quot;RD$&quot;* \(#,##0.00\);_(&quot;RD$&quot;* &quot;-&quot;??_);_(@_)"/>
    <numFmt numFmtId="169" formatCode="&quot;RD$&quot;#,##0.00"/>
    <numFmt numFmtId="170" formatCode="dd/mm/yyyy;@"/>
    <numFmt numFmtId="171" formatCode="_(* #,##0_);_(* \(#,##0\);_(* &quot;-&quot;??_);_(@_)"/>
    <numFmt numFmtId="172" formatCode="_([$€-2]* #,##0.0_);_([$€-2]* \(#,##0.0\);_([$€-2]* &quot;-&quot;??_)"/>
    <numFmt numFmtId="173" formatCode="_-&quot;RD$&quot;* #,##0.00_-;\-&quot;RD$&quot;* #,##0.00_-;_-&quot;RD$&quot;* &quot;-&quot;??_-;_-@_-"/>
  </numFmts>
  <fonts count="74" x14ac:knownFonts="1">
    <font>
      <sz val="11"/>
      <color theme="1"/>
      <name val="Calibri"/>
      <family val="2"/>
      <scheme val="minor"/>
    </font>
    <font>
      <sz val="11"/>
      <color theme="1"/>
      <name val="Calibri"/>
      <family val="2"/>
      <scheme val="minor"/>
    </font>
    <font>
      <b/>
      <sz val="10"/>
      <name val="Calibri Light"/>
      <family val="2"/>
    </font>
    <font>
      <b/>
      <sz val="20"/>
      <name val="Calibri Light"/>
      <family val="2"/>
    </font>
    <font>
      <b/>
      <sz val="12"/>
      <color theme="1"/>
      <name val="Calibri Light"/>
      <family val="2"/>
    </font>
    <font>
      <b/>
      <sz val="12"/>
      <color theme="0"/>
      <name val="Calibri Light"/>
      <family val="2"/>
    </font>
    <font>
      <b/>
      <sz val="10"/>
      <color theme="1"/>
      <name val="Calibri Light"/>
      <family val="2"/>
    </font>
    <font>
      <b/>
      <sz val="14"/>
      <color theme="0"/>
      <name val="Calibri Light"/>
      <family val="2"/>
    </font>
    <font>
      <b/>
      <sz val="14"/>
      <name val="Calibri Light"/>
      <family val="2"/>
    </font>
    <font>
      <b/>
      <sz val="14"/>
      <color theme="1"/>
      <name val="Calibri Light"/>
      <family val="2"/>
    </font>
    <font>
      <b/>
      <i/>
      <sz val="14"/>
      <color theme="0"/>
      <name val="Calibri Light"/>
      <family val="2"/>
    </font>
    <font>
      <sz val="14"/>
      <name val="Calibri Light"/>
      <family val="2"/>
    </font>
    <font>
      <sz val="14"/>
      <color theme="1"/>
      <name val="Calibri Light"/>
      <family val="2"/>
    </font>
    <font>
      <b/>
      <sz val="14"/>
      <name val="Calibri Light"/>
      <family val="2"/>
      <scheme val="major"/>
    </font>
    <font>
      <b/>
      <sz val="11"/>
      <color theme="1"/>
      <name val="Calibri Light"/>
      <family val="2"/>
    </font>
    <font>
      <b/>
      <sz val="11"/>
      <color theme="0"/>
      <name val="Calibri Light"/>
      <family val="2"/>
    </font>
    <font>
      <b/>
      <sz val="10"/>
      <color theme="0"/>
      <name val="Calibri Light"/>
      <family val="2"/>
    </font>
    <font>
      <b/>
      <sz val="10"/>
      <color theme="1"/>
      <name val="Calisto MT"/>
      <family val="1"/>
    </font>
    <font>
      <b/>
      <sz val="10"/>
      <color theme="0"/>
      <name val="Calisto MT"/>
      <family val="1"/>
    </font>
    <font>
      <sz val="9"/>
      <color indexed="81"/>
      <name val="Tahoma"/>
      <family val="2"/>
    </font>
    <font>
      <sz val="14"/>
      <color theme="0"/>
      <name val="Calibri Light"/>
      <family val="2"/>
    </font>
    <font>
      <b/>
      <sz val="14"/>
      <color theme="1"/>
      <name val="Calisto MT"/>
      <family val="1"/>
    </font>
    <font>
      <b/>
      <sz val="14"/>
      <color theme="0"/>
      <name val="Calisto MT"/>
      <family val="1"/>
    </font>
    <font>
      <b/>
      <sz val="12"/>
      <color theme="1"/>
      <name val="Calisto MT"/>
      <family val="1"/>
    </font>
    <font>
      <b/>
      <sz val="12"/>
      <color theme="0"/>
      <name val="Calisto MT"/>
      <family val="1"/>
    </font>
    <font>
      <b/>
      <sz val="20"/>
      <color indexed="81"/>
      <name val="Tahoma"/>
      <family val="2"/>
    </font>
    <font>
      <sz val="20"/>
      <color indexed="81"/>
      <name val="Tahoma"/>
      <family val="2"/>
    </font>
    <font>
      <b/>
      <sz val="16"/>
      <color theme="1"/>
      <name val="Calibri Light"/>
      <family val="2"/>
    </font>
    <font>
      <b/>
      <i/>
      <sz val="16"/>
      <color theme="1"/>
      <name val="Calibri Light"/>
      <family val="2"/>
    </font>
    <font>
      <b/>
      <sz val="16"/>
      <name val="Calibri Light"/>
      <family val="2"/>
    </font>
    <font>
      <b/>
      <sz val="16"/>
      <color rgb="FF000000"/>
      <name val="Calibri Light"/>
      <family val="2"/>
    </font>
    <font>
      <b/>
      <sz val="16"/>
      <color rgb="FFFF0000"/>
      <name val="Calibri Light"/>
      <family val="2"/>
    </font>
    <font>
      <sz val="16"/>
      <color theme="1"/>
      <name val="Calibri Light"/>
      <family val="2"/>
    </font>
    <font>
      <sz val="16"/>
      <color rgb="FF000000"/>
      <name val="Calibri Light"/>
      <family val="2"/>
    </font>
    <font>
      <sz val="16"/>
      <name val="Calibri Light"/>
      <family val="2"/>
    </font>
    <font>
      <sz val="16"/>
      <color rgb="FFFF0000"/>
      <name val="Calibri Light"/>
      <family val="2"/>
    </font>
    <font>
      <b/>
      <sz val="10"/>
      <name val="Calibri Light"/>
      <family val="2"/>
      <scheme val="major"/>
    </font>
    <font>
      <b/>
      <sz val="20"/>
      <name val="Calibri Light"/>
      <family val="2"/>
      <scheme val="major"/>
    </font>
    <font>
      <b/>
      <sz val="12"/>
      <color theme="1"/>
      <name val="Calibri Light"/>
      <family val="2"/>
      <scheme val="major"/>
    </font>
    <font>
      <b/>
      <sz val="12"/>
      <color theme="0"/>
      <name val="Calibri Light"/>
      <family val="2"/>
      <scheme val="major"/>
    </font>
    <font>
      <b/>
      <sz val="10"/>
      <color theme="1"/>
      <name val="Calibri Light"/>
      <family val="2"/>
      <scheme val="major"/>
    </font>
    <font>
      <b/>
      <sz val="14"/>
      <color theme="0"/>
      <name val="Calibri Light"/>
      <family val="2"/>
      <scheme val="major"/>
    </font>
    <font>
      <b/>
      <sz val="14"/>
      <color theme="1"/>
      <name val="Calibri Light"/>
      <family val="2"/>
      <scheme val="major"/>
    </font>
    <font>
      <b/>
      <sz val="14"/>
      <color rgb="FF000000"/>
      <name val="Calibri Light"/>
      <family val="2"/>
      <scheme val="major"/>
    </font>
    <font>
      <b/>
      <sz val="16"/>
      <color theme="1"/>
      <name val="Calibri Light"/>
      <family val="2"/>
      <scheme val="major"/>
    </font>
    <font>
      <b/>
      <sz val="10"/>
      <color theme="0"/>
      <name val="Calibri Light"/>
      <family val="2"/>
      <scheme val="major"/>
    </font>
    <font>
      <b/>
      <sz val="10"/>
      <name val="Calisto MT"/>
      <family val="1"/>
    </font>
    <font>
      <b/>
      <sz val="14"/>
      <name val="Calisto MT"/>
      <family val="1"/>
    </font>
    <font>
      <b/>
      <sz val="10"/>
      <color rgb="FFFF0000"/>
      <name val="Calisto MT"/>
      <family val="1"/>
    </font>
    <font>
      <b/>
      <sz val="10"/>
      <color rgb="FFFF0000"/>
      <name val="Calibri Light"/>
      <family val="2"/>
    </font>
    <font>
      <b/>
      <sz val="9"/>
      <color indexed="81"/>
      <name val="Tahoma"/>
      <family val="2"/>
    </font>
    <font>
      <b/>
      <sz val="11"/>
      <color theme="1"/>
      <name val="Calisto MT"/>
      <family val="1"/>
    </font>
    <font>
      <b/>
      <sz val="11"/>
      <color theme="0"/>
      <name val="Calibri Light"/>
      <family val="2"/>
      <scheme val="major"/>
    </font>
    <font>
      <b/>
      <sz val="20"/>
      <name val="Calisto MT"/>
      <family val="1"/>
    </font>
    <font>
      <b/>
      <sz val="11"/>
      <color theme="1"/>
      <name val="Calibri Light"/>
      <family val="2"/>
      <scheme val="major"/>
    </font>
    <font>
      <b/>
      <i/>
      <sz val="16"/>
      <name val="Calibri Light"/>
      <family val="2"/>
    </font>
    <font>
      <sz val="8"/>
      <name val="Calibri"/>
      <family val="2"/>
      <scheme val="minor"/>
    </font>
    <font>
      <b/>
      <sz val="16"/>
      <color theme="0"/>
      <name val="Calibri Light"/>
      <family val="2"/>
    </font>
    <font>
      <b/>
      <i/>
      <sz val="16"/>
      <color theme="0"/>
      <name val="Calibri Light"/>
      <family val="2"/>
    </font>
    <font>
      <b/>
      <sz val="16"/>
      <color theme="0"/>
      <name val="Calibri Light"/>
      <family val="2"/>
      <scheme val="major"/>
    </font>
    <font>
      <b/>
      <sz val="16"/>
      <name val="Calibri Light"/>
      <family val="2"/>
      <scheme val="major"/>
    </font>
    <font>
      <sz val="16"/>
      <name val="Calibri Light"/>
      <family val="2"/>
      <scheme val="major"/>
    </font>
    <font>
      <sz val="16"/>
      <color theme="1"/>
      <name val="Calibri Light"/>
      <family val="2"/>
      <scheme val="major"/>
    </font>
    <font>
      <b/>
      <sz val="16"/>
      <color theme="1"/>
      <name val="Calisto MT"/>
      <family val="1"/>
    </font>
    <font>
      <sz val="16"/>
      <color theme="0"/>
      <name val="Calibri Light"/>
      <family val="2"/>
    </font>
    <font>
      <sz val="16"/>
      <color rgb="FF000000"/>
      <name val="Calibri Light"/>
      <family val="2"/>
      <scheme val="major"/>
    </font>
    <font>
      <b/>
      <sz val="16"/>
      <color theme="0"/>
      <name val="Calisto MT"/>
      <family val="1"/>
    </font>
    <font>
      <b/>
      <sz val="16"/>
      <color rgb="FFFF0000"/>
      <name val="Calisto MT"/>
      <family val="1"/>
    </font>
    <font>
      <b/>
      <i/>
      <sz val="16"/>
      <color rgb="FFFF0000"/>
      <name val="Calibri Light"/>
      <family val="2"/>
    </font>
    <font>
      <b/>
      <sz val="10"/>
      <color rgb="FF000000"/>
      <name val="Calibri Light"/>
      <family val="2"/>
      <scheme val="major"/>
    </font>
    <font>
      <b/>
      <sz val="11"/>
      <color rgb="FF000000"/>
      <name val="Calibri Light"/>
      <family val="2"/>
      <scheme val="major"/>
    </font>
    <font>
      <b/>
      <i/>
      <sz val="16"/>
      <color theme="0"/>
      <name val="Calibri Light"/>
      <family val="2"/>
      <scheme val="major"/>
    </font>
    <font>
      <b/>
      <sz val="16"/>
      <color rgb="FF000000"/>
      <name val="Calibri Light"/>
      <family val="2"/>
      <scheme val="major"/>
    </font>
    <font>
      <b/>
      <i/>
      <sz val="16"/>
      <color theme="1"/>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00206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rgb="FF000000"/>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00"/>
        <bgColor indexed="64"/>
      </patternFill>
    </fill>
  </fills>
  <borders count="40">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4.9989318521683403E-2"/>
      </top>
      <bottom style="hair">
        <color theme="0" tint="-4.9989318521683403E-2"/>
      </bottom>
      <diagonal/>
    </border>
    <border>
      <left/>
      <right style="hair">
        <color theme="0" tint="-4.9989318521683403E-2"/>
      </right>
      <top style="hair">
        <color theme="0" tint="-4.9989318521683403E-2"/>
      </top>
      <bottom style="hair">
        <color theme="0" tint="-4.9989318521683403E-2"/>
      </bottom>
      <diagonal/>
    </border>
    <border>
      <left style="hair">
        <color theme="0" tint="-4.9989318521683403E-2"/>
      </left>
      <right/>
      <top style="hair">
        <color theme="0" tint="-4.9989318521683403E-2"/>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right style="hair">
        <color theme="0" tint="-0.14996795556505021"/>
      </right>
      <top/>
      <bottom/>
      <diagonal/>
    </border>
    <border>
      <left/>
      <right/>
      <top style="hair">
        <color theme="0" tint="-4.9989318521683403E-2"/>
      </top>
      <bottom style="hair">
        <color theme="0" tint="-4.9989318521683403E-2"/>
      </bottom>
      <diagonal/>
    </border>
    <border>
      <left style="hair">
        <color theme="0" tint="-4.9989318521683403E-2"/>
      </left>
      <right/>
      <top/>
      <bottom/>
      <diagonal/>
    </border>
    <border>
      <left/>
      <right style="hair">
        <color theme="0" tint="-4.9989318521683403E-2"/>
      </right>
      <top/>
      <bottom/>
      <diagonal/>
    </border>
    <border>
      <left style="hair">
        <color theme="0" tint="-4.9989318521683403E-2"/>
      </left>
      <right/>
      <top style="hair">
        <color theme="0" tint="-4.9989318521683403E-2"/>
      </top>
      <bottom style="hair">
        <color theme="0" tint="-4.9989318521683403E-2"/>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4.9989318521683403E-2"/>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4.9989318521683403E-2"/>
      </left>
      <right/>
      <top/>
      <bottom style="hair">
        <color theme="0" tint="-4.9989318521683403E-2"/>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style="hair">
        <color theme="0" tint="-4.9989318521683403E-2"/>
      </left>
      <right style="hair">
        <color theme="0" tint="-4.9989318521683403E-2"/>
      </right>
      <top/>
      <bottom style="hair">
        <color theme="0" tint="-4.9989318521683403E-2"/>
      </bottom>
      <diagonal/>
    </border>
    <border>
      <left style="hair">
        <color theme="0" tint="-0.14996795556505021"/>
      </left>
      <right style="hair">
        <color theme="0" tint="-0.14996795556505021"/>
      </right>
      <top/>
      <bottom style="hair">
        <color theme="0" tint="-0.14996795556505021"/>
      </bottom>
      <diagonal/>
    </border>
    <border>
      <left style="hair">
        <color theme="0" tint="-0.14993743705557422"/>
      </left>
      <right style="hair">
        <color theme="0" tint="-0.14993743705557422"/>
      </right>
      <top style="hair">
        <color theme="0" tint="-0.14996795556505021"/>
      </top>
      <bottom style="hair">
        <color theme="0" tint="-0.14993743705557422"/>
      </bottom>
      <diagonal/>
    </border>
    <border>
      <left style="hair">
        <color theme="0" tint="-0.14996795556505021"/>
      </left>
      <right/>
      <top style="hair">
        <color theme="0" tint="-0.14996795556505021"/>
      </top>
      <bottom style="hair">
        <color theme="0" tint="-0.14996795556505021"/>
      </bottom>
      <diagonal/>
    </border>
    <border>
      <left/>
      <right/>
      <top style="hair">
        <color theme="0" tint="-0.1499679555650502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hair">
        <color theme="0" tint="-0.14996795556505021"/>
      </left>
      <right style="hair">
        <color theme="0" tint="-0.14996795556505021"/>
      </right>
      <top style="hair">
        <color theme="0" tint="-0.14996795556505021"/>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14996795556505021"/>
      </left>
      <right/>
      <top/>
      <bottom/>
      <diagonal/>
    </border>
    <border>
      <left style="hair">
        <color rgb="FFD9D9D9"/>
      </left>
      <right style="hair">
        <color rgb="FFD9D9D9"/>
      </right>
      <top style="hair">
        <color rgb="FFD9D9D9"/>
      </top>
      <bottom style="hair">
        <color rgb="FFD9D9D9"/>
      </bottom>
      <diagonal/>
    </border>
    <border>
      <left/>
      <right style="hair">
        <color theme="0" tint="-0.14996795556505021"/>
      </right>
      <top/>
      <bottom style="hair">
        <color theme="0" tint="-0.14996795556505021"/>
      </bottom>
      <diagonal/>
    </border>
    <border>
      <left style="hair">
        <color theme="0" tint="-0.14996795556505021"/>
      </left>
      <right/>
      <top style="hair">
        <color theme="0" tint="-0.14996795556505021"/>
      </top>
      <bottom/>
      <diagonal/>
    </border>
    <border>
      <left/>
      <right style="hair">
        <color theme="0" tint="-0.34998626667073579"/>
      </right>
      <top style="hair">
        <color theme="0" tint="-0.14996795556505021"/>
      </top>
      <bottom style="hair">
        <color theme="0" tint="-0.14996795556505021"/>
      </bottom>
      <diagonal/>
    </border>
    <border>
      <left/>
      <right style="hair">
        <color theme="0" tint="-0.14996795556505021"/>
      </right>
      <top style="hair">
        <color theme="0" tint="-0.14996795556505021"/>
      </top>
      <bottom/>
      <diagonal/>
    </border>
    <border>
      <left style="hair">
        <color rgb="FFD9D9D9"/>
      </left>
      <right style="hair">
        <color rgb="FFD9D9D9"/>
      </right>
      <top/>
      <bottom style="hair">
        <color rgb="FFD9D9D9"/>
      </bottom>
      <diagonal/>
    </border>
    <border>
      <left/>
      <right/>
      <top style="hair">
        <color rgb="FFD9D9D9"/>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xf numFmtId="0" fontId="1" fillId="0" borderId="0"/>
    <xf numFmtId="168" fontId="1" fillId="0" borderId="0" applyFont="0" applyFill="0" applyBorder="0" applyAlignment="0" applyProtection="0"/>
  </cellStyleXfs>
  <cellXfs count="994">
    <xf numFmtId="0" fontId="0" fillId="0" borderId="0" xfId="0"/>
    <xf numFmtId="0" fontId="2" fillId="2" borderId="1" xfId="0" applyFont="1" applyFill="1" applyBorder="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pplyProtection="1">
      <alignment wrapText="1"/>
      <protection locked="0"/>
    </xf>
    <xf numFmtId="0" fontId="4" fillId="2" borderId="0" xfId="0" applyFont="1" applyFill="1" applyProtection="1">
      <protection locked="0"/>
    </xf>
    <xf numFmtId="0" fontId="6" fillId="0" borderId="0" xfId="0" applyFont="1" applyProtection="1">
      <protection locked="0"/>
    </xf>
    <xf numFmtId="0" fontId="6" fillId="2" borderId="0" xfId="0" applyFont="1" applyFill="1" applyProtection="1">
      <protection locked="0"/>
    </xf>
    <xf numFmtId="0" fontId="3" fillId="5" borderId="0" xfId="0" applyFont="1" applyFill="1" applyAlignment="1">
      <alignment horizontal="right" vertical="center" wrapText="1"/>
    </xf>
    <xf numFmtId="165" fontId="5" fillId="3" borderId="5" xfId="3" applyNumberFormat="1" applyFont="1" applyFill="1" applyBorder="1" applyAlignment="1">
      <alignment horizontal="center" vertical="center"/>
    </xf>
    <xf numFmtId="165" fontId="5" fillId="3" borderId="8" xfId="3" applyNumberFormat="1" applyFont="1" applyFill="1" applyBorder="1" applyAlignment="1">
      <alignment horizontal="center" vertical="center"/>
    </xf>
    <xf numFmtId="165" fontId="5" fillId="3" borderId="3" xfId="3" applyNumberFormat="1" applyFont="1" applyFill="1" applyBorder="1" applyAlignment="1">
      <alignment horizontal="center" vertical="center"/>
    </xf>
    <xf numFmtId="0" fontId="8" fillId="2" borderId="1" xfId="0" applyFont="1" applyFill="1" applyBorder="1" applyAlignment="1">
      <alignment vertical="center"/>
    </xf>
    <xf numFmtId="0" fontId="9" fillId="0" borderId="0" xfId="0" applyFont="1" applyProtection="1">
      <protection locked="0"/>
    </xf>
    <xf numFmtId="0" fontId="9" fillId="2" borderId="0" xfId="0" applyFont="1" applyFill="1" applyProtection="1">
      <protection locked="0"/>
    </xf>
    <xf numFmtId="165" fontId="7" fillId="3" borderId="1" xfId="3" applyNumberFormat="1" applyFont="1" applyFill="1" applyBorder="1" applyAlignment="1">
      <alignment horizontal="center" vertical="center" textRotation="90"/>
    </xf>
    <xf numFmtId="165" fontId="7" fillId="6" borderId="1" xfId="3" applyNumberFormat="1" applyFont="1" applyFill="1" applyBorder="1" applyAlignment="1">
      <alignment horizontal="center" vertical="center" textRotation="90"/>
    </xf>
    <xf numFmtId="165" fontId="10" fillId="6" borderId="1" xfId="3" applyNumberFormat="1" applyFont="1" applyFill="1" applyBorder="1" applyAlignment="1">
      <alignment horizontal="left" vertical="center" textRotation="90"/>
    </xf>
    <xf numFmtId="165" fontId="7" fillId="6" borderId="1" xfId="3" applyNumberFormat="1" applyFont="1" applyFill="1" applyBorder="1" applyAlignment="1">
      <alignment horizontal="center" vertical="center" wrapText="1"/>
    </xf>
    <xf numFmtId="165" fontId="7" fillId="6" borderId="1" xfId="3" applyNumberFormat="1" applyFont="1" applyFill="1" applyBorder="1" applyAlignment="1">
      <alignment horizontal="center" vertical="center"/>
    </xf>
    <xf numFmtId="165" fontId="7" fillId="6" borderId="3" xfId="3" applyNumberFormat="1" applyFont="1" applyFill="1" applyBorder="1" applyAlignment="1">
      <alignment horizontal="center" vertical="center" wrapText="1"/>
    </xf>
    <xf numFmtId="165" fontId="7" fillId="6" borderId="17" xfId="3" applyNumberFormat="1" applyFont="1" applyFill="1" applyBorder="1" applyAlignment="1">
      <alignment horizontal="center" vertical="center" wrapText="1"/>
    </xf>
    <xf numFmtId="0" fontId="7" fillId="3" borderId="17" xfId="0" applyFont="1" applyFill="1" applyBorder="1" applyAlignment="1">
      <alignment horizontal="center" vertical="center"/>
    </xf>
    <xf numFmtId="165" fontId="7" fillId="3" borderId="17" xfId="3" applyNumberFormat="1" applyFont="1" applyFill="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0" xfId="0" applyFont="1" applyProtection="1">
      <protection locked="0"/>
    </xf>
    <xf numFmtId="9" fontId="12" fillId="0" borderId="0" xfId="0" applyNumberFormat="1" applyFont="1" applyAlignment="1" applyProtection="1">
      <alignment horizontal="center" vertical="center" wrapText="1"/>
      <protection locked="0"/>
    </xf>
    <xf numFmtId="0" fontId="9" fillId="0" borderId="0" xfId="0" applyFont="1" applyAlignment="1" applyProtection="1">
      <alignment horizontal="center"/>
      <protection locked="0"/>
    </xf>
    <xf numFmtId="0" fontId="7" fillId="0" borderId="0" xfId="0" applyFont="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9" fillId="0" borderId="0" xfId="0" applyFont="1" applyAlignment="1" applyProtection="1">
      <alignment wrapText="1"/>
      <protection locked="0"/>
    </xf>
    <xf numFmtId="0" fontId="6" fillId="0" borderId="0" xfId="0" applyFont="1" applyAlignment="1" applyProtection="1">
      <alignment horizontal="center" wrapText="1"/>
      <protection locked="0"/>
    </xf>
    <xf numFmtId="0" fontId="16" fillId="0" borderId="0" xfId="0" applyFont="1" applyProtection="1">
      <protection locked="0"/>
    </xf>
    <xf numFmtId="0" fontId="17" fillId="0" borderId="0" xfId="0" applyFont="1" applyProtection="1">
      <protection locked="0"/>
    </xf>
    <xf numFmtId="0" fontId="17" fillId="0" borderId="0" xfId="0" applyFont="1" applyAlignment="1" applyProtection="1">
      <alignment wrapText="1"/>
      <protection locked="0"/>
    </xf>
    <xf numFmtId="0" fontId="17" fillId="0" borderId="0" xfId="0" applyFont="1" applyAlignment="1" applyProtection="1">
      <alignment horizontal="center"/>
      <protection locked="0"/>
    </xf>
    <xf numFmtId="0" fontId="17" fillId="0" borderId="0" xfId="0" applyFont="1" applyAlignment="1" applyProtection="1">
      <alignment horizontal="center" wrapText="1"/>
      <protection locked="0"/>
    </xf>
    <xf numFmtId="0" fontId="18" fillId="0" borderId="0" xfId="0" applyFont="1" applyProtection="1">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166" fontId="17" fillId="0" borderId="0" xfId="0" applyNumberFormat="1" applyFont="1" applyProtection="1">
      <protection locked="0"/>
    </xf>
    <xf numFmtId="0" fontId="3" fillId="10" borderId="0" xfId="0" applyFont="1" applyFill="1" applyAlignment="1">
      <alignment horizontal="right" vertical="center"/>
    </xf>
    <xf numFmtId="170" fontId="3" fillId="10" borderId="0" xfId="0" applyNumberFormat="1" applyFont="1" applyFill="1" applyAlignment="1">
      <alignment vertical="center"/>
    </xf>
    <xf numFmtId="0" fontId="11" fillId="2" borderId="0" xfId="0" applyFont="1" applyFill="1" applyAlignment="1" applyProtection="1">
      <alignment vertical="center"/>
      <protection locked="0"/>
    </xf>
    <xf numFmtId="0" fontId="12" fillId="2" borderId="0" xfId="0" applyFont="1" applyFill="1" applyAlignment="1" applyProtection="1">
      <alignment horizontal="center" vertical="center"/>
      <protection locked="0"/>
    </xf>
    <xf numFmtId="0" fontId="12" fillId="2" borderId="0" xfId="0" applyFont="1" applyFill="1" applyProtection="1">
      <protection locked="0"/>
    </xf>
    <xf numFmtId="0" fontId="11" fillId="2" borderId="0" xfId="0" applyFont="1" applyFill="1" applyAlignment="1" applyProtection="1">
      <alignment horizontal="center" vertical="center"/>
      <protection locked="0"/>
    </xf>
    <xf numFmtId="0" fontId="11" fillId="2" borderId="0" xfId="0" applyFont="1" applyFill="1" applyProtection="1">
      <protection locked="0"/>
    </xf>
    <xf numFmtId="0" fontId="11" fillId="2" borderId="0" xfId="0" applyFont="1" applyFill="1" applyAlignment="1" applyProtection="1">
      <alignment horizontal="center" vertical="center" wrapText="1"/>
      <protection locked="0"/>
    </xf>
    <xf numFmtId="9" fontId="12" fillId="2" borderId="0" xfId="0" applyNumberFormat="1" applyFont="1" applyFill="1" applyAlignment="1" applyProtection="1">
      <alignment horizontal="center" vertical="center" wrapText="1"/>
      <protection locked="0"/>
    </xf>
    <xf numFmtId="0" fontId="20" fillId="2" borderId="0" xfId="0" applyFont="1" applyFill="1" applyAlignment="1" applyProtection="1">
      <alignment horizontal="center" vertical="center"/>
      <protection locked="0"/>
    </xf>
    <xf numFmtId="0" fontId="21" fillId="2" borderId="0" xfId="0" applyFont="1" applyFill="1" applyProtection="1">
      <protection locked="0"/>
    </xf>
    <xf numFmtId="0" fontId="21" fillId="2" borderId="0" xfId="0" applyFont="1" applyFill="1" applyAlignment="1" applyProtection="1">
      <alignment horizontal="center" wrapText="1"/>
      <protection locked="0"/>
    </xf>
    <xf numFmtId="0" fontId="21" fillId="2" borderId="0" xfId="0" applyFont="1" applyFill="1" applyAlignment="1" applyProtection="1">
      <alignment wrapText="1"/>
      <protection locked="0"/>
    </xf>
    <xf numFmtId="0" fontId="22" fillId="2" borderId="0" xfId="0" applyFont="1" applyFill="1" applyProtection="1">
      <protection locked="0"/>
    </xf>
    <xf numFmtId="0" fontId="21" fillId="0" borderId="0" xfId="0" applyFont="1" applyProtection="1">
      <protection locked="0"/>
    </xf>
    <xf numFmtId="0" fontId="9" fillId="0" borderId="28" xfId="0" applyFont="1" applyBorder="1" applyProtection="1">
      <protection locked="0"/>
    </xf>
    <xf numFmtId="0" fontId="21" fillId="0" borderId="0" xfId="0" applyFont="1" applyAlignment="1" applyProtection="1">
      <alignment wrapText="1"/>
      <protection locked="0"/>
    </xf>
    <xf numFmtId="0" fontId="23" fillId="0" borderId="0" xfId="0" applyFont="1" applyAlignment="1" applyProtection="1">
      <alignment wrapText="1"/>
      <protection locked="0"/>
    </xf>
    <xf numFmtId="0" fontId="23" fillId="0" borderId="0" xfId="0" applyFont="1" applyAlignment="1" applyProtection="1">
      <alignment horizontal="center"/>
      <protection locked="0"/>
    </xf>
    <xf numFmtId="0" fontId="12" fillId="0" borderId="0" xfId="0" applyFont="1" applyAlignment="1" applyProtection="1">
      <alignment vertical="center" wrapText="1"/>
      <protection locked="0"/>
    </xf>
    <xf numFmtId="0" fontId="23" fillId="0" borderId="0" xfId="0" applyFont="1" applyProtection="1">
      <protection locked="0"/>
    </xf>
    <xf numFmtId="0" fontId="24" fillId="0" borderId="0" xfId="0" applyFont="1" applyProtection="1">
      <protection locked="0"/>
    </xf>
    <xf numFmtId="0" fontId="23" fillId="0" borderId="0" xfId="0" applyFont="1" applyAlignment="1" applyProtection="1">
      <alignment horizontal="center" wrapText="1"/>
      <protection locked="0"/>
    </xf>
    <xf numFmtId="0" fontId="9" fillId="2" borderId="0" xfId="0" applyFont="1" applyFill="1" applyAlignment="1" applyProtection="1">
      <alignment wrapText="1"/>
      <protection locked="0"/>
    </xf>
    <xf numFmtId="165" fontId="7" fillId="3" borderId="8" xfId="3" applyNumberFormat="1" applyFont="1" applyFill="1" applyBorder="1" applyAlignment="1">
      <alignment horizontal="center" vertical="center"/>
    </xf>
    <xf numFmtId="165" fontId="7" fillId="3" borderId="3" xfId="3" applyNumberFormat="1" applyFont="1" applyFill="1" applyBorder="1" applyAlignment="1">
      <alignment horizontal="center" vertical="center"/>
    </xf>
    <xf numFmtId="0" fontId="9" fillId="0" borderId="0" xfId="0" applyFont="1" applyAlignment="1" applyProtection="1">
      <alignment horizontal="center" wrapText="1"/>
      <protection locked="0"/>
    </xf>
    <xf numFmtId="0" fontId="9" fillId="0" borderId="28" xfId="0" applyFont="1" applyBorder="1" applyAlignment="1" applyProtection="1">
      <alignment horizontal="center"/>
      <protection locked="0"/>
    </xf>
    <xf numFmtId="0" fontId="4" fillId="0" borderId="0" xfId="0" applyFont="1" applyAlignment="1" applyProtection="1">
      <alignment wrapText="1"/>
      <protection locked="0"/>
    </xf>
    <xf numFmtId="0" fontId="4" fillId="0" borderId="0" xfId="0" applyFont="1" applyProtection="1">
      <protection locked="0"/>
    </xf>
    <xf numFmtId="0" fontId="5" fillId="0" borderId="0" xfId="0" applyFont="1" applyProtection="1">
      <protection locked="0"/>
    </xf>
    <xf numFmtId="0" fontId="4" fillId="0" borderId="0" xfId="0" applyFont="1" applyAlignment="1" applyProtection="1">
      <alignment horizontal="center"/>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166" fontId="23" fillId="0" borderId="0" xfId="0" applyNumberFormat="1" applyFont="1" applyProtection="1">
      <protection locked="0"/>
    </xf>
    <xf numFmtId="0" fontId="3" fillId="2" borderId="0" xfId="0" applyFont="1" applyFill="1" applyAlignment="1">
      <alignmen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166" fontId="6" fillId="0" borderId="0" xfId="0" applyNumberFormat="1" applyFont="1" applyProtection="1">
      <protection locked="0"/>
    </xf>
    <xf numFmtId="0" fontId="27" fillId="7" borderId="1" xfId="0" applyFont="1" applyFill="1" applyBorder="1" applyAlignment="1" applyProtection="1">
      <alignment vertical="center"/>
      <protection locked="0"/>
    </xf>
    <xf numFmtId="0" fontId="27" fillId="7" borderId="1" xfId="0" applyFont="1" applyFill="1" applyBorder="1" applyAlignment="1" applyProtection="1">
      <alignment horizontal="center" vertical="center"/>
      <protection locked="0"/>
    </xf>
    <xf numFmtId="0" fontId="28" fillId="8" borderId="1" xfId="0" applyFont="1" applyFill="1" applyBorder="1" applyAlignment="1" applyProtection="1">
      <alignment vertical="center"/>
      <protection locked="0"/>
    </xf>
    <xf numFmtId="0" fontId="27" fillId="8" borderId="1"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protection locked="0"/>
    </xf>
    <xf numFmtId="9" fontId="27" fillId="8" borderId="22" xfId="0" applyNumberFormat="1" applyFont="1" applyFill="1" applyBorder="1" applyAlignment="1" applyProtection="1">
      <alignment horizontal="center" vertical="center" wrapText="1"/>
      <protection locked="0"/>
    </xf>
    <xf numFmtId="9" fontId="27" fillId="8" borderId="22" xfId="2" applyFont="1" applyFill="1" applyBorder="1" applyAlignment="1" applyProtection="1">
      <alignment horizontal="center" vertical="center"/>
      <protection locked="0"/>
    </xf>
    <xf numFmtId="0" fontId="29" fillId="8" borderId="22" xfId="0" applyFont="1" applyFill="1" applyBorder="1" applyAlignment="1" applyProtection="1">
      <alignment horizontal="center" vertical="center"/>
      <protection locked="0"/>
    </xf>
    <xf numFmtId="9" fontId="30" fillId="8" borderId="22" xfId="0" applyNumberFormat="1" applyFont="1" applyFill="1" applyBorder="1" applyAlignment="1" applyProtection="1">
      <alignment horizontal="center" vertical="center"/>
      <protection locked="0"/>
    </xf>
    <xf numFmtId="9" fontId="31" fillId="8" borderId="22" xfId="0" applyNumberFormat="1" applyFont="1" applyFill="1" applyBorder="1" applyAlignment="1" applyProtection="1">
      <alignment horizontal="center" vertical="center"/>
      <protection locked="0"/>
    </xf>
    <xf numFmtId="0" fontId="31" fillId="8" borderId="22" xfId="0" applyFont="1" applyFill="1" applyBorder="1" applyProtection="1">
      <protection locked="0"/>
    </xf>
    <xf numFmtId="0" fontId="27" fillId="8" borderId="22" xfId="0" applyFont="1" applyFill="1" applyBorder="1" applyProtection="1">
      <protection locked="0"/>
    </xf>
    <xf numFmtId="0" fontId="27" fillId="8" borderId="22" xfId="0" applyFont="1" applyFill="1" applyBorder="1" applyAlignment="1" applyProtection="1">
      <alignment horizontal="center" vertical="center" wrapText="1"/>
      <protection locked="0"/>
    </xf>
    <xf numFmtId="0" fontId="27" fillId="0" borderId="0" xfId="0" applyFont="1" applyProtection="1">
      <protection locked="0"/>
    </xf>
    <xf numFmtId="0" fontId="27" fillId="9" borderId="0" xfId="0" applyFont="1" applyFill="1" applyProtection="1">
      <protection locked="0"/>
    </xf>
    <xf numFmtId="0" fontId="28" fillId="10" borderId="1" xfId="0" applyFont="1" applyFill="1" applyBorder="1" applyAlignment="1" applyProtection="1">
      <alignment vertical="center"/>
      <protection locked="0"/>
    </xf>
    <xf numFmtId="0" fontId="27" fillId="10"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protection locked="0"/>
    </xf>
    <xf numFmtId="9" fontId="27" fillId="10" borderId="1" xfId="2" applyFont="1" applyFill="1" applyBorder="1" applyAlignment="1" applyProtection="1">
      <alignment horizontal="center" vertical="center"/>
      <protection locked="0"/>
    </xf>
    <xf numFmtId="9" fontId="30" fillId="10" borderId="1" xfId="0" applyNumberFormat="1" applyFont="1" applyFill="1" applyBorder="1" applyAlignment="1" applyProtection="1">
      <alignment horizontal="center" vertical="center"/>
      <protection locked="0"/>
    </xf>
    <xf numFmtId="0" fontId="30" fillId="10" borderId="1" xfId="0" applyFont="1" applyFill="1" applyBorder="1" applyAlignment="1" applyProtection="1">
      <alignment horizontal="center" vertical="center"/>
      <protection locked="0"/>
    </xf>
    <xf numFmtId="0" fontId="30" fillId="10" borderId="1" xfId="0" applyFont="1" applyFill="1" applyBorder="1" applyProtection="1">
      <protection locked="0"/>
    </xf>
    <xf numFmtId="0" fontId="31" fillId="10" borderId="1" xfId="0" applyFont="1" applyFill="1" applyBorder="1" applyProtection="1">
      <protection locked="0"/>
    </xf>
    <xf numFmtId="0" fontId="27" fillId="10" borderId="1" xfId="0" applyFont="1" applyFill="1" applyBorder="1" applyProtection="1">
      <protection locked="0"/>
    </xf>
    <xf numFmtId="0" fontId="28" fillId="13" borderId="1" xfId="0" applyFont="1" applyFill="1" applyBorder="1" applyAlignment="1" applyProtection="1">
      <alignment vertical="center"/>
      <protection locked="0"/>
    </xf>
    <xf numFmtId="0" fontId="32" fillId="13" borderId="1" xfId="0" applyFont="1" applyFill="1" applyBorder="1" applyAlignment="1" applyProtection="1">
      <alignment horizontal="center" vertical="center" wrapText="1"/>
      <protection locked="0"/>
    </xf>
    <xf numFmtId="0" fontId="32" fillId="13" borderId="1" xfId="0" applyFont="1" applyFill="1" applyBorder="1" applyAlignment="1" applyProtection="1">
      <alignment horizontal="center" vertical="center"/>
      <protection locked="0"/>
    </xf>
    <xf numFmtId="9" fontId="27" fillId="13" borderId="1" xfId="0" applyNumberFormat="1" applyFont="1" applyFill="1" applyBorder="1" applyAlignment="1" applyProtection="1">
      <alignment horizontal="center" vertical="center" wrapText="1"/>
      <protection locked="0"/>
    </xf>
    <xf numFmtId="9" fontId="27" fillId="13" borderId="1" xfId="2" applyFont="1" applyFill="1" applyBorder="1" applyAlignment="1" applyProtection="1">
      <alignment horizontal="center" vertical="center"/>
      <protection locked="0"/>
    </xf>
    <xf numFmtId="0" fontId="29" fillId="13" borderId="1" xfId="0" applyFont="1" applyFill="1" applyBorder="1" applyAlignment="1" applyProtection="1">
      <alignment horizontal="center" vertical="center"/>
      <protection locked="0"/>
    </xf>
    <xf numFmtId="9" fontId="31" fillId="13" borderId="1" xfId="0" applyNumberFormat="1" applyFont="1" applyFill="1" applyBorder="1" applyAlignment="1" applyProtection="1">
      <alignment horizontal="center" vertical="center"/>
      <protection locked="0"/>
    </xf>
    <xf numFmtId="0" fontId="31" fillId="13" borderId="1" xfId="0" applyFont="1" applyFill="1" applyBorder="1" applyAlignment="1" applyProtection="1">
      <alignment horizontal="center" vertical="center"/>
      <protection locked="0"/>
    </xf>
    <xf numFmtId="0" fontId="31" fillId="13" borderId="1" xfId="0" applyFont="1" applyFill="1" applyBorder="1" applyProtection="1">
      <protection locked="0"/>
    </xf>
    <xf numFmtId="0" fontId="32" fillId="0" borderId="23" xfId="0" applyFont="1" applyBorder="1" applyAlignment="1" applyProtection="1">
      <alignment wrapText="1"/>
      <protection locked="0"/>
    </xf>
    <xf numFmtId="0" fontId="27" fillId="10" borderId="1" xfId="0" applyFont="1" applyFill="1" applyBorder="1" applyAlignment="1" applyProtection="1">
      <alignment vertical="center"/>
      <protection locked="0"/>
    </xf>
    <xf numFmtId="0" fontId="34" fillId="0" borderId="1" xfId="0" applyFont="1" applyBorder="1" applyProtection="1">
      <protection locked="0"/>
    </xf>
    <xf numFmtId="0" fontId="34" fillId="0" borderId="1" xfId="0" applyFont="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 xfId="0" applyFont="1" applyBorder="1" applyProtection="1">
      <protection locked="0"/>
    </xf>
    <xf numFmtId="0" fontId="34" fillId="13" borderId="1" xfId="0" applyFont="1" applyFill="1" applyBorder="1" applyAlignment="1" applyProtection="1">
      <alignment horizontal="center" vertical="center"/>
      <protection locked="0"/>
    </xf>
    <xf numFmtId="0" fontId="34" fillId="13"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9" fontId="34" fillId="0" borderId="1" xfId="0" applyNumberFormat="1" applyFont="1" applyBorder="1" applyAlignment="1" applyProtection="1">
      <alignment horizontal="center" vertical="center" wrapText="1"/>
      <protection locked="0"/>
    </xf>
    <xf numFmtId="0" fontId="34" fillId="0" borderId="23" xfId="0" applyFont="1" applyBorder="1" applyAlignment="1" applyProtection="1">
      <alignment wrapText="1"/>
      <protection locked="0"/>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protection locked="0"/>
    </xf>
    <xf numFmtId="0" fontId="34" fillId="0" borderId="0" xfId="0" applyFont="1" applyAlignment="1" applyProtection="1">
      <alignment vertical="center"/>
      <protection locked="0"/>
    </xf>
    <xf numFmtId="0" fontId="34" fillId="0" borderId="1" xfId="0" applyFont="1" applyBorder="1" applyAlignment="1" applyProtection="1">
      <alignment vertical="center"/>
      <protection locked="0"/>
    </xf>
    <xf numFmtId="0" fontId="32" fillId="0" borderId="22"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9" fontId="34" fillId="0" borderId="22" xfId="0" applyNumberFormat="1" applyFont="1" applyBorder="1" applyAlignment="1" applyProtection="1">
      <alignment horizontal="center" vertical="center"/>
      <protection locked="0"/>
    </xf>
    <xf numFmtId="0" fontId="35" fillId="0" borderId="22" xfId="0" applyFont="1" applyBorder="1" applyAlignment="1" applyProtection="1">
      <alignment horizontal="center" vertical="center"/>
      <protection locked="0"/>
    </xf>
    <xf numFmtId="0" fontId="35" fillId="0" borderId="22" xfId="0" applyFont="1" applyBorder="1" applyProtection="1">
      <protection locked="0"/>
    </xf>
    <xf numFmtId="0" fontId="32" fillId="0" borderId="0" xfId="0" applyFont="1" applyAlignment="1" applyProtection="1">
      <alignment wrapText="1"/>
      <protection locked="0"/>
    </xf>
    <xf numFmtId="9" fontId="33" fillId="0" borderId="1" xfId="0" applyNumberFormat="1" applyFont="1" applyBorder="1" applyAlignment="1" applyProtection="1">
      <alignment horizontal="center" vertical="center"/>
      <protection locked="0"/>
    </xf>
    <xf numFmtId="0" fontId="32" fillId="0" borderId="1" xfId="0" applyFont="1" applyBorder="1" applyProtection="1">
      <protection locked="0"/>
    </xf>
    <xf numFmtId="0" fontId="32" fillId="13" borderId="0" xfId="0" applyFont="1" applyFill="1" applyAlignment="1">
      <alignment vertical="center"/>
    </xf>
    <xf numFmtId="0" fontId="33" fillId="0" borderId="1" xfId="0" applyFont="1" applyBorder="1" applyAlignment="1" applyProtection="1">
      <alignment horizontal="center" vertical="center" wrapText="1"/>
      <protection locked="0"/>
    </xf>
    <xf numFmtId="9" fontId="34" fillId="13" borderId="1" xfId="0" applyNumberFormat="1" applyFont="1" applyFill="1" applyBorder="1" applyAlignment="1" applyProtection="1">
      <alignment horizontal="center" vertical="center"/>
      <protection locked="0"/>
    </xf>
    <xf numFmtId="0" fontId="27" fillId="13" borderId="1" xfId="0" applyFont="1" applyFill="1" applyBorder="1" applyProtection="1">
      <protection locked="0"/>
    </xf>
    <xf numFmtId="9" fontId="34" fillId="0" borderId="1" xfId="0" applyNumberFormat="1" applyFont="1" applyBorder="1" applyAlignment="1" applyProtection="1">
      <alignment horizontal="center" vertical="center"/>
      <protection locked="0"/>
    </xf>
    <xf numFmtId="0" fontId="27" fillId="8" borderId="1" xfId="0" applyFont="1" applyFill="1" applyBorder="1" applyAlignment="1" applyProtection="1">
      <alignment vertical="center"/>
      <protection locked="0"/>
    </xf>
    <xf numFmtId="9" fontId="29" fillId="10" borderId="1" xfId="0" applyNumberFormat="1" applyFont="1" applyFill="1" applyBorder="1" applyAlignment="1" applyProtection="1">
      <alignment horizontal="center" vertical="center"/>
      <protection locked="0"/>
    </xf>
    <xf numFmtId="9" fontId="29" fillId="8" borderId="22" xfId="0" applyNumberFormat="1" applyFont="1" applyFill="1" applyBorder="1" applyAlignment="1" applyProtection="1">
      <alignment horizontal="center" vertical="center"/>
      <protection locked="0"/>
    </xf>
    <xf numFmtId="0" fontId="34" fillId="0" borderId="0" xfId="0" applyFont="1" applyAlignment="1" applyProtection="1">
      <alignment horizontal="center"/>
      <protection locked="0"/>
    </xf>
    <xf numFmtId="0" fontId="27" fillId="2" borderId="1" xfId="0" applyFont="1" applyFill="1" applyBorder="1" applyAlignment="1" applyProtection="1">
      <alignment vertical="center"/>
      <protection locked="0"/>
    </xf>
    <xf numFmtId="0" fontId="27" fillId="2" borderId="22" xfId="0" applyFont="1" applyFill="1" applyBorder="1" applyAlignment="1" applyProtection="1">
      <alignment horizontal="center" vertical="center" wrapText="1"/>
      <protection locked="0"/>
    </xf>
    <xf numFmtId="9" fontId="27" fillId="2" borderId="22" xfId="2" applyFont="1" applyFill="1" applyBorder="1" applyAlignment="1" applyProtection="1">
      <alignment horizontal="center" vertical="center"/>
      <protection locked="0"/>
    </xf>
    <xf numFmtId="9" fontId="34" fillId="2" borderId="22" xfId="0" applyNumberFormat="1" applyFont="1" applyFill="1" applyBorder="1" applyAlignment="1" applyProtection="1">
      <alignment horizontal="center" vertical="center"/>
      <protection locked="0"/>
    </xf>
    <xf numFmtId="9" fontId="30" fillId="2" borderId="22" xfId="0" applyNumberFormat="1"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22" xfId="0" applyFont="1" applyFill="1" applyBorder="1" applyProtection="1">
      <protection locked="0"/>
    </xf>
    <xf numFmtId="0" fontId="27" fillId="2" borderId="22" xfId="0" applyFont="1" applyFill="1" applyBorder="1" applyProtection="1">
      <protection locked="0"/>
    </xf>
    <xf numFmtId="0" fontId="34" fillId="2" borderId="0" xfId="0" applyFont="1" applyFill="1" applyAlignment="1" applyProtection="1">
      <alignment horizontal="center"/>
      <protection locked="0"/>
    </xf>
    <xf numFmtId="0" fontId="4" fillId="0" borderId="0" xfId="0" applyFont="1" applyAlignment="1" applyProtection="1">
      <alignment horizontal="center" wrapText="1"/>
      <protection locked="0"/>
    </xf>
    <xf numFmtId="0" fontId="36" fillId="2" borderId="1" xfId="0" applyFont="1" applyFill="1" applyBorder="1" applyAlignment="1">
      <alignment vertical="center"/>
    </xf>
    <xf numFmtId="0" fontId="36" fillId="2" borderId="0" xfId="0" applyFont="1" applyFill="1" applyAlignment="1">
      <alignment vertical="center"/>
    </xf>
    <xf numFmtId="0" fontId="36" fillId="2" borderId="0" xfId="0" applyFont="1" applyFill="1" applyAlignment="1">
      <alignment vertical="center" wrapText="1"/>
    </xf>
    <xf numFmtId="0" fontId="37" fillId="2" borderId="0" xfId="0" applyFont="1" applyFill="1" applyAlignment="1">
      <alignment horizontal="center" vertical="center" wrapText="1"/>
    </xf>
    <xf numFmtId="0" fontId="38" fillId="2" borderId="0" xfId="0" applyFont="1" applyFill="1" applyAlignment="1" applyProtection="1">
      <alignment vertical="center" wrapText="1"/>
      <protection locked="0"/>
    </xf>
    <xf numFmtId="0" fontId="38" fillId="2" borderId="0" xfId="0" applyFont="1" applyFill="1" applyAlignment="1" applyProtection="1">
      <alignment vertical="center"/>
      <protection locked="0"/>
    </xf>
    <xf numFmtId="0" fontId="40" fillId="2" borderId="0" xfId="0" applyFont="1" applyFill="1" applyAlignment="1" applyProtection="1">
      <alignment vertical="center"/>
      <protection locked="0"/>
    </xf>
    <xf numFmtId="0" fontId="37" fillId="5" borderId="0" xfId="0" applyFont="1" applyFill="1" applyAlignment="1">
      <alignment horizontal="right" vertical="center" wrapText="1"/>
    </xf>
    <xf numFmtId="0" fontId="37" fillId="5" borderId="0" xfId="0" applyFont="1" applyFill="1" applyAlignment="1">
      <alignment vertical="center"/>
    </xf>
    <xf numFmtId="0" fontId="37" fillId="5" borderId="7" xfId="0" applyFont="1" applyFill="1" applyBorder="1" applyAlignment="1">
      <alignment vertical="center"/>
    </xf>
    <xf numFmtId="165" fontId="39" fillId="3" borderId="8" xfId="3" applyNumberFormat="1" applyFont="1" applyFill="1" applyBorder="1" applyAlignment="1">
      <alignment horizontal="center" vertical="center"/>
    </xf>
    <xf numFmtId="0" fontId="13" fillId="2" borderId="1" xfId="0" applyFont="1" applyFill="1" applyBorder="1" applyAlignment="1">
      <alignment vertical="center"/>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0" fontId="40" fillId="0" borderId="0" xfId="0" applyFont="1" applyAlignment="1" applyProtection="1">
      <alignment horizontal="center" vertical="center" wrapText="1"/>
      <protection locked="0"/>
    </xf>
    <xf numFmtId="0" fontId="45" fillId="0" borderId="0" xfId="0" applyFont="1" applyAlignment="1" applyProtection="1">
      <alignment vertical="center"/>
      <protection locked="0"/>
    </xf>
    <xf numFmtId="0" fontId="45" fillId="0" borderId="0" xfId="0" applyFont="1" applyAlignment="1" applyProtection="1">
      <alignment horizontal="center" vertical="center"/>
      <protection locked="0"/>
    </xf>
    <xf numFmtId="166" fontId="40" fillId="0" borderId="0" xfId="0" applyNumberFormat="1" applyFont="1" applyAlignment="1" applyProtection="1">
      <alignment vertical="center"/>
      <protection locked="0"/>
    </xf>
    <xf numFmtId="0" fontId="46" fillId="2" borderId="1" xfId="0" applyFont="1" applyFill="1" applyBorder="1" applyAlignment="1">
      <alignment vertical="center"/>
    </xf>
    <xf numFmtId="0" fontId="46" fillId="2" borderId="24" xfId="0" applyFont="1" applyFill="1" applyBorder="1" applyAlignment="1">
      <alignment vertical="center"/>
    </xf>
    <xf numFmtId="0" fontId="17" fillId="2" borderId="0" xfId="0" applyFont="1" applyFill="1" applyProtection="1">
      <protection locked="0"/>
    </xf>
    <xf numFmtId="0" fontId="47" fillId="2" borderId="1" xfId="0" applyFont="1" applyFill="1" applyBorder="1" applyAlignment="1">
      <alignment vertical="center"/>
    </xf>
    <xf numFmtId="0" fontId="48" fillId="0" borderId="0" xfId="0" applyFont="1" applyAlignment="1" applyProtection="1">
      <alignment horizontal="right"/>
      <protection locked="0"/>
    </xf>
    <xf numFmtId="0" fontId="49" fillId="0" borderId="0" xfId="0" applyFont="1" applyProtection="1">
      <protection locked="0"/>
    </xf>
    <xf numFmtId="0" fontId="48"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166" fontId="4" fillId="0" borderId="0" xfId="0" applyNumberFormat="1" applyFont="1" applyProtection="1">
      <protection locked="0"/>
    </xf>
    <xf numFmtId="0" fontId="51" fillId="0" borderId="0" xfId="0" applyFont="1" applyAlignment="1" applyProtection="1">
      <alignment horizontal="center" wrapText="1"/>
      <protection locked="0"/>
    </xf>
    <xf numFmtId="0" fontId="53" fillId="2" borderId="0" xfId="0" applyFont="1" applyFill="1" applyAlignment="1">
      <alignment horizontal="center" vertical="center"/>
    </xf>
    <xf numFmtId="0" fontId="46" fillId="2" borderId="0" xfId="0" applyFont="1" applyFill="1" applyAlignment="1">
      <alignment vertical="center"/>
    </xf>
    <xf numFmtId="0" fontId="54" fillId="2" borderId="0" xfId="0" applyFont="1" applyFill="1" applyAlignment="1" applyProtection="1">
      <alignment wrapText="1"/>
      <protection locked="0"/>
    </xf>
    <xf numFmtId="0" fontId="54" fillId="2" borderId="0" xfId="0" applyFont="1" applyFill="1" applyProtection="1">
      <protection locked="0"/>
    </xf>
    <xf numFmtId="0" fontId="40" fillId="2" borderId="0" xfId="0" applyFont="1" applyFill="1" applyProtection="1">
      <protection locked="0"/>
    </xf>
    <xf numFmtId="165" fontId="52" fillId="3" borderId="8" xfId="3" applyNumberFormat="1" applyFont="1" applyFill="1" applyBorder="1" applyAlignment="1">
      <alignment horizontal="center" vertical="center"/>
    </xf>
    <xf numFmtId="0" fontId="42" fillId="2" borderId="0" xfId="0" applyFont="1" applyFill="1" applyProtection="1">
      <protection locked="0"/>
    </xf>
    <xf numFmtId="0" fontId="42" fillId="0" borderId="0" xfId="0" applyFont="1" applyProtection="1">
      <protection locked="0"/>
    </xf>
    <xf numFmtId="0" fontId="42" fillId="0" borderId="0" xfId="0" applyFont="1" applyAlignment="1" applyProtection="1">
      <alignment wrapText="1"/>
      <protection locked="0"/>
    </xf>
    <xf numFmtId="0" fontId="42" fillId="0" borderId="0" xfId="0" applyFont="1" applyAlignment="1" applyProtection="1">
      <alignment horizontal="center" wrapText="1"/>
      <protection locked="0"/>
    </xf>
    <xf numFmtId="0" fontId="42"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wrapText="1"/>
      <protection locked="0"/>
    </xf>
    <xf numFmtId="0" fontId="40" fillId="0" borderId="0" xfId="0" applyFont="1" applyAlignment="1" applyProtection="1">
      <alignment horizontal="center"/>
      <protection locked="0"/>
    </xf>
    <xf numFmtId="0" fontId="40" fillId="0" borderId="0" xfId="0" applyFont="1" applyAlignment="1" applyProtection="1">
      <alignment horizontal="center" wrapText="1"/>
      <protection locked="0"/>
    </xf>
    <xf numFmtId="166" fontId="40" fillId="0" borderId="0" xfId="0" applyNumberFormat="1" applyFont="1" applyProtection="1">
      <protection locked="0"/>
    </xf>
    <xf numFmtId="0" fontId="4" fillId="2" borderId="0" xfId="0" applyFont="1" applyFill="1" applyAlignment="1" applyProtection="1">
      <alignment horizontal="center" vertical="center" wrapText="1"/>
      <protection locked="0"/>
    </xf>
    <xf numFmtId="0" fontId="14" fillId="2" borderId="0" xfId="0" applyFont="1" applyFill="1" applyAlignment="1" applyProtection="1">
      <alignment wrapText="1"/>
      <protection locked="0"/>
    </xf>
    <xf numFmtId="0" fontId="14" fillId="2" borderId="0" xfId="0" applyFont="1" applyFill="1" applyProtection="1">
      <protection locked="0"/>
    </xf>
    <xf numFmtId="165" fontId="15" fillId="3" borderId="8" xfId="3" applyNumberFormat="1" applyFont="1" applyFill="1" applyBorder="1" applyAlignment="1">
      <alignment horizontal="center" vertical="center"/>
    </xf>
    <xf numFmtId="165" fontId="15" fillId="3" borderId="3" xfId="3" applyNumberFormat="1" applyFont="1" applyFill="1" applyBorder="1" applyAlignment="1">
      <alignment horizontal="center" vertical="center"/>
    </xf>
    <xf numFmtId="0" fontId="34" fillId="13" borderId="0" xfId="0" applyFont="1" applyFill="1" applyAlignment="1">
      <alignment vertical="center"/>
    </xf>
    <xf numFmtId="0" fontId="34" fillId="2" borderId="1" xfId="0" applyFont="1" applyFill="1" applyBorder="1" applyProtection="1">
      <protection locked="0"/>
    </xf>
    <xf numFmtId="0" fontId="34" fillId="2" borderId="0" xfId="0" applyFont="1" applyFill="1" applyAlignment="1" applyProtection="1">
      <alignment vertical="center"/>
      <protection locked="0"/>
    </xf>
    <xf numFmtId="0" fontId="34" fillId="2" borderId="1" xfId="0" applyFont="1" applyFill="1" applyBorder="1" applyAlignment="1" applyProtection="1">
      <alignment vertical="center"/>
      <protection locked="0"/>
    </xf>
    <xf numFmtId="9" fontId="32" fillId="2" borderId="1" xfId="0" applyNumberFormat="1"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protection locked="0"/>
    </xf>
    <xf numFmtId="0" fontId="34" fillId="2" borderId="22" xfId="0" applyFont="1" applyFill="1" applyBorder="1" applyAlignment="1" applyProtection="1">
      <alignment horizontal="center" vertical="center"/>
      <protection locked="0"/>
    </xf>
    <xf numFmtId="0" fontId="35" fillId="2" borderId="22" xfId="0" applyFont="1" applyFill="1" applyBorder="1" applyAlignment="1" applyProtection="1">
      <alignment horizontal="center" vertical="center"/>
      <protection locked="0"/>
    </xf>
    <xf numFmtId="0" fontId="35" fillId="2" borderId="22" xfId="0" applyFont="1" applyFill="1" applyBorder="1" applyProtection="1">
      <protection locked="0"/>
    </xf>
    <xf numFmtId="0" fontId="32" fillId="2" borderId="0" xfId="0" applyFont="1" applyFill="1" applyAlignment="1" applyProtection="1">
      <alignment wrapText="1"/>
      <protection locked="0"/>
    </xf>
    <xf numFmtId="0" fontId="34" fillId="2" borderId="1" xfId="0" applyFont="1" applyFill="1" applyBorder="1" applyAlignment="1" applyProtection="1">
      <alignment horizontal="center" vertical="center"/>
      <protection locked="0"/>
    </xf>
    <xf numFmtId="9" fontId="34" fillId="2" borderId="1" xfId="0" applyNumberFormat="1" applyFont="1" applyFill="1" applyBorder="1" applyAlignment="1" applyProtection="1">
      <alignment horizontal="center" vertical="center" wrapText="1"/>
      <protection locked="0"/>
    </xf>
    <xf numFmtId="0" fontId="34" fillId="2" borderId="25" xfId="0" applyFont="1" applyFill="1" applyBorder="1" applyAlignment="1" applyProtection="1">
      <alignment wrapText="1"/>
      <protection locked="0"/>
    </xf>
    <xf numFmtId="0" fontId="35" fillId="2" borderId="1" xfId="0" applyFont="1" applyFill="1" applyBorder="1" applyProtection="1">
      <protection locked="0"/>
    </xf>
    <xf numFmtId="0" fontId="35" fillId="2" borderId="1"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wrapText="1"/>
      <protection locked="0"/>
    </xf>
    <xf numFmtId="9" fontId="33" fillId="2" borderId="1" xfId="0" applyNumberFormat="1" applyFont="1" applyFill="1" applyBorder="1" applyAlignment="1" applyProtection="1">
      <alignment horizontal="center" vertical="center"/>
      <protection locked="0"/>
    </xf>
    <xf numFmtId="0" fontId="32" fillId="2" borderId="1" xfId="0" applyFont="1" applyFill="1" applyBorder="1" applyProtection="1">
      <protection locked="0"/>
    </xf>
    <xf numFmtId="9" fontId="34" fillId="2" borderId="1" xfId="0" applyNumberFormat="1" applyFont="1" applyFill="1" applyBorder="1" applyAlignment="1" applyProtection="1">
      <alignment horizontal="center" vertical="center"/>
      <protection locked="0"/>
    </xf>
    <xf numFmtId="0" fontId="55" fillId="2" borderId="1" xfId="0" applyFont="1" applyFill="1" applyBorder="1" applyAlignment="1" applyProtection="1">
      <alignment vertical="center"/>
      <protection locked="0"/>
    </xf>
    <xf numFmtId="0" fontId="34" fillId="2" borderId="23" xfId="0" applyFont="1" applyFill="1" applyBorder="1" applyAlignment="1" applyProtection="1">
      <alignment wrapText="1"/>
      <protection locked="0"/>
    </xf>
    <xf numFmtId="0" fontId="34" fillId="0" borderId="25" xfId="0" applyFont="1" applyBorder="1" applyAlignment="1" applyProtection="1">
      <alignment wrapText="1"/>
      <protection locked="0"/>
    </xf>
    <xf numFmtId="167" fontId="29" fillId="8" borderId="22" xfId="1" applyNumberFormat="1" applyFont="1" applyFill="1" applyBorder="1" applyAlignment="1" applyProtection="1">
      <alignment horizontal="right" vertical="center"/>
      <protection locked="0"/>
    </xf>
    <xf numFmtId="0" fontId="34" fillId="0" borderId="24" xfId="0" applyFont="1" applyBorder="1" applyAlignment="1" applyProtection="1">
      <alignment horizontal="left" vertical="center" wrapText="1"/>
      <protection locked="0"/>
    </xf>
    <xf numFmtId="0" fontId="34" fillId="2" borderId="24" xfId="0" applyFont="1" applyFill="1" applyBorder="1" applyAlignment="1" applyProtection="1">
      <alignment horizontal="left" vertical="center" wrapText="1"/>
      <protection locked="0"/>
    </xf>
    <xf numFmtId="0" fontId="27" fillId="9" borderId="1" xfId="0" applyFont="1" applyFill="1" applyBorder="1" applyAlignment="1" applyProtection="1">
      <alignment vertical="center"/>
      <protection locked="0"/>
    </xf>
    <xf numFmtId="0" fontId="27" fillId="9" borderId="1" xfId="0" applyFont="1" applyFill="1" applyBorder="1" applyAlignment="1" applyProtection="1">
      <alignment horizontal="center" vertical="center"/>
      <protection locked="0"/>
    </xf>
    <xf numFmtId="167" fontId="33" fillId="2" borderId="1" xfId="5" applyNumberFormat="1" applyFont="1" applyFill="1" applyBorder="1" applyAlignment="1" applyProtection="1">
      <alignment horizontal="right" vertical="center"/>
      <protection locked="0"/>
    </xf>
    <xf numFmtId="167" fontId="27" fillId="0" borderId="0" xfId="0" applyNumberFormat="1" applyFont="1" applyProtection="1">
      <protection locked="0"/>
    </xf>
    <xf numFmtId="0" fontId="27" fillId="11" borderId="0" xfId="0" applyFont="1" applyFill="1" applyProtection="1">
      <protection locked="0"/>
    </xf>
    <xf numFmtId="0" fontId="29" fillId="2" borderId="1" xfId="0" applyFont="1" applyFill="1" applyBorder="1" applyAlignment="1">
      <alignment vertical="center"/>
    </xf>
    <xf numFmtId="165" fontId="57" fillId="6" borderId="16" xfId="3" applyNumberFormat="1" applyFont="1" applyFill="1" applyBorder="1" applyAlignment="1">
      <alignment horizontal="center" vertical="center" wrapText="1"/>
    </xf>
    <xf numFmtId="0" fontId="27" fillId="2" borderId="0" xfId="0" applyFont="1" applyFill="1" applyProtection="1">
      <protection locked="0"/>
    </xf>
    <xf numFmtId="165" fontId="57" fillId="3" borderId="1" xfId="3" applyNumberFormat="1" applyFont="1" applyFill="1" applyBorder="1" applyAlignment="1">
      <alignment horizontal="center" vertical="center" textRotation="90"/>
    </xf>
    <xf numFmtId="165" fontId="57" fillId="6" borderId="1" xfId="3" applyNumberFormat="1" applyFont="1" applyFill="1" applyBorder="1" applyAlignment="1">
      <alignment horizontal="center" vertical="center" textRotation="90"/>
    </xf>
    <xf numFmtId="165" fontId="58" fillId="6" borderId="1" xfId="3" applyNumberFormat="1" applyFont="1" applyFill="1" applyBorder="1" applyAlignment="1">
      <alignment horizontal="left" vertical="center" textRotation="90"/>
    </xf>
    <xf numFmtId="165" fontId="57" fillId="6" borderId="1" xfId="3" applyNumberFormat="1" applyFont="1" applyFill="1" applyBorder="1" applyAlignment="1">
      <alignment horizontal="center" vertical="center" wrapText="1"/>
    </xf>
    <xf numFmtId="165" fontId="57" fillId="6" borderId="1" xfId="3" applyNumberFormat="1" applyFont="1" applyFill="1" applyBorder="1" applyAlignment="1">
      <alignment horizontal="center" vertical="center"/>
    </xf>
    <xf numFmtId="165" fontId="57" fillId="6" borderId="3" xfId="3" applyNumberFormat="1" applyFont="1" applyFill="1" applyBorder="1" applyAlignment="1">
      <alignment horizontal="center" vertical="center" wrapText="1"/>
    </xf>
    <xf numFmtId="165" fontId="57" fillId="6" borderId="17" xfId="3" applyNumberFormat="1" applyFont="1" applyFill="1" applyBorder="1" applyAlignment="1">
      <alignment horizontal="center" vertical="center" wrapText="1"/>
    </xf>
    <xf numFmtId="0" fontId="57" fillId="3" borderId="17" xfId="0" applyFont="1" applyFill="1" applyBorder="1" applyAlignment="1">
      <alignment horizontal="center" vertical="center"/>
    </xf>
    <xf numFmtId="165" fontId="57" fillId="3" borderId="17" xfId="3" applyNumberFormat="1" applyFont="1" applyFill="1" applyBorder="1" applyAlignment="1">
      <alignment horizontal="center" vertical="center"/>
    </xf>
    <xf numFmtId="171" fontId="29" fillId="8" borderId="22" xfId="1" applyNumberFormat="1" applyFont="1" applyFill="1" applyBorder="1" applyAlignment="1" applyProtection="1">
      <alignment horizontal="center" vertical="center"/>
      <protection locked="0"/>
    </xf>
    <xf numFmtId="0" fontId="27" fillId="8" borderId="22" xfId="0" applyFont="1" applyFill="1" applyBorder="1" applyAlignment="1" applyProtection="1">
      <alignment horizontal="center" vertical="center"/>
      <protection locked="0"/>
    </xf>
    <xf numFmtId="167" fontId="27" fillId="8" borderId="22" xfId="1" applyNumberFormat="1" applyFont="1" applyFill="1" applyBorder="1" applyAlignment="1" applyProtection="1">
      <alignment horizontal="right" vertical="center"/>
      <protection locked="0"/>
    </xf>
    <xf numFmtId="9" fontId="27" fillId="10" borderId="1" xfId="0" applyNumberFormat="1" applyFont="1" applyFill="1" applyBorder="1" applyAlignment="1" applyProtection="1">
      <alignment horizontal="center" vertical="center" wrapText="1"/>
      <protection locked="0"/>
    </xf>
    <xf numFmtId="0" fontId="29" fillId="10" borderId="1" xfId="0" applyFont="1" applyFill="1" applyBorder="1" applyAlignment="1" applyProtection="1">
      <alignment horizontal="center" vertical="center"/>
      <protection locked="0"/>
    </xf>
    <xf numFmtId="9" fontId="27" fillId="10" borderId="1" xfId="0" applyNumberFormat="1" applyFont="1" applyFill="1" applyBorder="1" applyAlignment="1" applyProtection="1">
      <alignment horizontal="center" vertical="center"/>
      <protection locked="0"/>
    </xf>
    <xf numFmtId="167" fontId="27" fillId="10" borderId="1" xfId="1" applyNumberFormat="1" applyFont="1" applyFill="1" applyBorder="1" applyAlignment="1" applyProtection="1">
      <alignment horizontal="right" vertical="center"/>
      <protection locked="0"/>
    </xf>
    <xf numFmtId="0" fontId="34" fillId="0" borderId="1" xfId="0" applyFont="1" applyBorder="1" applyAlignment="1" applyProtection="1">
      <alignment horizontal="right" vertical="center"/>
      <protection locked="0"/>
    </xf>
    <xf numFmtId="0" fontId="32" fillId="0" borderId="31" xfId="0" applyFont="1" applyBorder="1" applyAlignment="1" applyProtection="1">
      <alignment vertical="center" wrapText="1"/>
      <protection locked="0"/>
    </xf>
    <xf numFmtId="167" fontId="33" fillId="0" borderId="1" xfId="5" applyNumberFormat="1" applyFont="1" applyFill="1" applyBorder="1" applyAlignment="1" applyProtection="1">
      <alignment horizontal="right" vertical="center"/>
      <protection locked="0"/>
    </xf>
    <xf numFmtId="0" fontId="29" fillId="0" borderId="0" xfId="0" applyFont="1" applyProtection="1">
      <protection locked="0"/>
    </xf>
    <xf numFmtId="0" fontId="32" fillId="0" borderId="0" xfId="0" applyFont="1" applyAlignment="1" applyProtection="1">
      <alignment horizontal="center" wrapText="1"/>
      <protection locked="0"/>
    </xf>
    <xf numFmtId="0" fontId="32" fillId="0" borderId="0" xfId="0" applyFont="1" applyAlignment="1" applyProtection="1">
      <alignment horizontal="center" vertical="center"/>
      <protection locked="0"/>
    </xf>
    <xf numFmtId="0" fontId="27" fillId="0" borderId="0" xfId="0" applyFont="1" applyAlignment="1" applyProtection="1">
      <alignment wrapText="1"/>
      <protection locked="0"/>
    </xf>
    <xf numFmtId="0" fontId="27" fillId="8" borderId="26" xfId="0" applyFont="1" applyFill="1" applyBorder="1" applyAlignment="1" applyProtection="1">
      <alignment horizontal="right" wrapText="1"/>
      <protection locked="0"/>
    </xf>
    <xf numFmtId="169" fontId="27" fillId="8" borderId="27" xfId="0" applyNumberFormat="1" applyFont="1" applyFill="1" applyBorder="1" applyProtection="1">
      <protection locked="0"/>
    </xf>
    <xf numFmtId="167" fontId="34" fillId="0" borderId="1" xfId="5" applyNumberFormat="1" applyFont="1" applyFill="1" applyBorder="1" applyAlignment="1" applyProtection="1">
      <alignment horizontal="right" vertical="center"/>
      <protection locked="0"/>
    </xf>
    <xf numFmtId="0" fontId="27" fillId="9" borderId="0" xfId="0" applyFont="1" applyFill="1" applyAlignment="1" applyProtection="1">
      <alignment vertical="center"/>
      <protection locked="0"/>
    </xf>
    <xf numFmtId="0" fontId="27" fillId="9" borderId="0" xfId="0" applyFont="1" applyFill="1" applyAlignment="1" applyProtection="1">
      <alignment horizontal="center" vertical="center"/>
      <protection locked="0"/>
    </xf>
    <xf numFmtId="43" fontId="29" fillId="0" borderId="0" xfId="1" applyFont="1" applyProtection="1">
      <protection locked="0"/>
    </xf>
    <xf numFmtId="0" fontId="37" fillId="2" borderId="0" xfId="0" applyFont="1" applyFill="1" applyAlignment="1">
      <alignment horizontal="center" vertical="center"/>
    </xf>
    <xf numFmtId="165" fontId="52" fillId="3" borderId="3" xfId="3" applyNumberFormat="1" applyFont="1" applyFill="1" applyBorder="1" applyAlignment="1">
      <alignment horizontal="center" vertical="center"/>
    </xf>
    <xf numFmtId="0" fontId="40" fillId="0" borderId="0" xfId="0" applyFont="1" applyAlignment="1" applyProtection="1">
      <alignment horizontal="center" vertical="center"/>
      <protection locked="0"/>
    </xf>
    <xf numFmtId="165" fontId="39" fillId="3" borderId="3" xfId="3" applyNumberFormat="1" applyFont="1" applyFill="1" applyBorder="1" applyAlignment="1">
      <alignment horizontal="center" vertical="center"/>
    </xf>
    <xf numFmtId="0" fontId="27" fillId="0" borderId="0" xfId="0" applyFont="1" applyAlignment="1" applyProtection="1">
      <alignment horizontal="center"/>
      <protection locked="0"/>
    </xf>
    <xf numFmtId="0" fontId="27" fillId="0" borderId="0" xfId="0" applyFont="1" applyAlignment="1" applyProtection="1">
      <alignment horizontal="center" wrapText="1"/>
      <protection locked="0"/>
    </xf>
    <xf numFmtId="0" fontId="29" fillId="10"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9" fontId="32" fillId="0" borderId="22" xfId="0" applyNumberFormat="1" applyFont="1" applyBorder="1" applyAlignment="1" applyProtection="1">
      <alignment horizontal="center" vertical="center" wrapText="1"/>
      <protection locked="0"/>
    </xf>
    <xf numFmtId="0" fontId="32" fillId="0" borderId="22" xfId="0" applyFont="1" applyBorder="1" applyProtection="1">
      <protection locked="0"/>
    </xf>
    <xf numFmtId="0" fontId="29" fillId="10" borderId="1" xfId="0" applyFont="1" applyFill="1" applyBorder="1" applyAlignment="1" applyProtection="1">
      <alignment horizontal="right" vertical="center"/>
      <protection locked="0"/>
    </xf>
    <xf numFmtId="0" fontId="29" fillId="10" borderId="24" xfId="0" applyFont="1" applyFill="1" applyBorder="1" applyAlignment="1" applyProtection="1">
      <alignment vertical="center"/>
      <protection locked="0"/>
    </xf>
    <xf numFmtId="0" fontId="27" fillId="10" borderId="31" xfId="0" applyFont="1" applyFill="1" applyBorder="1" applyAlignment="1" applyProtection="1">
      <alignment vertical="center" wrapText="1"/>
      <protection locked="0"/>
    </xf>
    <xf numFmtId="167" fontId="30" fillId="10" borderId="1" xfId="5" applyNumberFormat="1" applyFont="1" applyFill="1" applyBorder="1" applyAlignment="1" applyProtection="1">
      <alignment horizontal="right" vertical="center"/>
      <protection locked="0"/>
    </xf>
    <xf numFmtId="0" fontId="29" fillId="10" borderId="0" xfId="0" applyFont="1" applyFill="1" applyProtection="1">
      <protection locked="0"/>
    </xf>
    <xf numFmtId="0" fontId="34" fillId="0" borderId="24" xfId="0" applyFont="1" applyBorder="1" applyAlignment="1" applyProtection="1">
      <alignment vertical="center"/>
      <protection locked="0"/>
    </xf>
    <xf numFmtId="0" fontId="35" fillId="0" borderId="24" xfId="0" applyFont="1" applyBorder="1" applyAlignment="1" applyProtection="1">
      <alignment vertical="center"/>
      <protection locked="0"/>
    </xf>
    <xf numFmtId="9" fontId="35" fillId="0" borderId="1" xfId="0" applyNumberFormat="1" applyFont="1" applyBorder="1" applyAlignment="1" applyProtection="1">
      <alignment horizontal="center" vertical="center" wrapText="1"/>
      <protection locked="0"/>
    </xf>
    <xf numFmtId="0" fontId="35" fillId="0" borderId="31" xfId="0" applyFont="1" applyBorder="1" applyAlignment="1" applyProtection="1">
      <alignment vertical="center" wrapText="1"/>
      <protection locked="0"/>
    </xf>
    <xf numFmtId="0" fontId="31" fillId="0" borderId="0" xfId="0" applyFont="1" applyProtection="1">
      <protection locked="0"/>
    </xf>
    <xf numFmtId="0" fontId="32" fillId="0" borderId="0" xfId="0" applyFont="1" applyAlignment="1" applyProtection="1">
      <alignment vertical="center" wrapText="1"/>
      <protection locked="0"/>
    </xf>
    <xf numFmtId="9" fontId="29" fillId="10" borderId="1" xfId="0" applyNumberFormat="1" applyFont="1" applyFill="1" applyBorder="1" applyAlignment="1" applyProtection="1">
      <alignment horizontal="center" vertical="center" wrapText="1"/>
      <protection locked="0"/>
    </xf>
    <xf numFmtId="0" fontId="29" fillId="2" borderId="24" xfId="0" applyFont="1" applyFill="1" applyBorder="1" applyAlignment="1" applyProtection="1">
      <alignment vertical="center"/>
      <protection locked="0"/>
    </xf>
    <xf numFmtId="9" fontId="27" fillId="2" borderId="1" xfId="0" applyNumberFormat="1"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27" fillId="2" borderId="1" xfId="0" applyFont="1" applyFill="1" applyBorder="1" applyProtection="1">
      <protection locked="0"/>
    </xf>
    <xf numFmtId="0" fontId="27" fillId="2" borderId="31" xfId="0" applyFont="1" applyFill="1" applyBorder="1" applyAlignment="1" applyProtection="1">
      <alignment vertical="center" wrapText="1"/>
      <protection locked="0"/>
    </xf>
    <xf numFmtId="0" fontId="29" fillId="2" borderId="0" xfId="0" applyFont="1" applyFill="1" applyProtection="1">
      <protection locked="0"/>
    </xf>
    <xf numFmtId="0" fontId="27" fillId="10" borderId="0" xfId="0" applyFont="1" applyFill="1" applyProtection="1">
      <protection locked="0"/>
    </xf>
    <xf numFmtId="0" fontId="57" fillId="0" borderId="0" xfId="0" applyFont="1" applyProtection="1">
      <protection locked="0"/>
    </xf>
    <xf numFmtId="0" fontId="27" fillId="8" borderId="26" xfId="0" applyFont="1" applyFill="1" applyBorder="1" applyAlignment="1" applyProtection="1">
      <alignment horizontal="right"/>
      <protection locked="0"/>
    </xf>
    <xf numFmtId="0" fontId="27" fillId="0" borderId="28" xfId="0" applyFont="1" applyBorder="1" applyAlignment="1" applyProtection="1">
      <alignment horizontal="center"/>
      <protection locked="0"/>
    </xf>
    <xf numFmtId="0" fontId="27" fillId="0" borderId="28" xfId="0" applyFont="1" applyBorder="1" applyProtection="1">
      <protection locked="0"/>
    </xf>
    <xf numFmtId="0" fontId="34" fillId="0" borderId="0" xfId="0" applyFont="1" applyAlignment="1" applyProtection="1">
      <alignment horizontal="center" vertical="center"/>
      <protection locked="0"/>
    </xf>
    <xf numFmtId="0" fontId="29" fillId="8" borderId="1" xfId="0" applyFont="1" applyFill="1" applyBorder="1" applyAlignment="1" applyProtection="1">
      <alignment horizontal="center" vertical="center" wrapText="1"/>
      <protection locked="0"/>
    </xf>
    <xf numFmtId="9" fontId="29" fillId="10" borderId="1" xfId="2" applyFont="1" applyFill="1" applyBorder="1" applyAlignment="1" applyProtection="1">
      <alignment horizontal="center" vertical="center"/>
      <protection locked="0"/>
    </xf>
    <xf numFmtId="170" fontId="3" fillId="10" borderId="0" xfId="0" applyNumberFormat="1" applyFont="1" applyFill="1" applyAlignment="1">
      <alignment horizontal="left" vertical="center"/>
    </xf>
    <xf numFmtId="165" fontId="59" fillId="3" borderId="1" xfId="3" applyNumberFormat="1" applyFont="1" applyFill="1" applyBorder="1" applyAlignment="1">
      <alignment horizontal="center" vertical="center" textRotation="90"/>
    </xf>
    <xf numFmtId="165" fontId="59" fillId="6" borderId="1" xfId="3" applyNumberFormat="1" applyFont="1" applyFill="1" applyBorder="1" applyAlignment="1">
      <alignment horizontal="center" vertical="center" textRotation="90"/>
    </xf>
    <xf numFmtId="165" fontId="59" fillId="6" borderId="1" xfId="3" applyNumberFormat="1" applyFont="1" applyFill="1" applyBorder="1" applyAlignment="1">
      <alignment horizontal="left" vertical="center" textRotation="90"/>
    </xf>
    <xf numFmtId="165" fontId="59" fillId="6" borderId="1" xfId="3" applyNumberFormat="1" applyFont="1" applyFill="1" applyBorder="1" applyAlignment="1">
      <alignment horizontal="center" vertical="center" wrapText="1"/>
    </xf>
    <xf numFmtId="165" fontId="59" fillId="6" borderId="1" xfId="3" applyNumberFormat="1" applyFont="1" applyFill="1" applyBorder="1" applyAlignment="1">
      <alignment horizontal="center" vertical="center"/>
    </xf>
    <xf numFmtId="165" fontId="59" fillId="6" borderId="3" xfId="3" applyNumberFormat="1" applyFont="1" applyFill="1" applyBorder="1" applyAlignment="1">
      <alignment horizontal="center" vertical="center" wrapText="1"/>
    </xf>
    <xf numFmtId="165" fontId="59" fillId="6" borderId="17" xfId="3" applyNumberFormat="1" applyFont="1" applyFill="1" applyBorder="1" applyAlignment="1">
      <alignment horizontal="center" vertical="center" wrapText="1"/>
    </xf>
    <xf numFmtId="0" fontId="44" fillId="0" borderId="0" xfId="0" applyFont="1" applyProtection="1">
      <protection locked="0"/>
    </xf>
    <xf numFmtId="0" fontId="60" fillId="7" borderId="1" xfId="0" applyFont="1" applyFill="1" applyBorder="1" applyAlignment="1" applyProtection="1">
      <alignment vertical="center"/>
      <protection locked="0"/>
    </xf>
    <xf numFmtId="0" fontId="60" fillId="7" borderId="1" xfId="0" applyFont="1" applyFill="1" applyBorder="1" applyAlignment="1" applyProtection="1">
      <alignment horizontal="center" vertical="center"/>
      <protection locked="0"/>
    </xf>
    <xf numFmtId="0" fontId="60" fillId="8" borderId="1" xfId="0" applyFont="1" applyFill="1" applyBorder="1" applyAlignment="1" applyProtection="1">
      <alignment horizontal="center" vertical="center" wrapText="1"/>
      <protection locked="0"/>
    </xf>
    <xf numFmtId="0" fontId="60" fillId="8" borderId="1" xfId="0" applyFont="1" applyFill="1" applyBorder="1" applyAlignment="1" applyProtection="1">
      <alignment horizontal="center" vertical="center"/>
      <protection locked="0"/>
    </xf>
    <xf numFmtId="9" fontId="60" fillId="8" borderId="22" xfId="0" applyNumberFormat="1" applyFont="1" applyFill="1" applyBorder="1" applyAlignment="1" applyProtection="1">
      <alignment horizontal="center" vertical="center" wrapText="1"/>
      <protection locked="0"/>
    </xf>
    <xf numFmtId="9" fontId="60" fillId="8" borderId="22" xfId="2" applyFont="1" applyFill="1" applyBorder="1" applyAlignment="1" applyProtection="1">
      <alignment horizontal="center" vertical="center"/>
      <protection locked="0"/>
    </xf>
    <xf numFmtId="0" fontId="60" fillId="8" borderId="22" xfId="0" applyFont="1" applyFill="1" applyBorder="1" applyAlignment="1" applyProtection="1">
      <alignment horizontal="center" vertical="center"/>
      <protection locked="0"/>
    </xf>
    <xf numFmtId="9" fontId="60" fillId="8" borderId="22" xfId="0" applyNumberFormat="1" applyFont="1" applyFill="1" applyBorder="1" applyAlignment="1" applyProtection="1">
      <alignment horizontal="center" vertical="center"/>
      <protection locked="0"/>
    </xf>
    <xf numFmtId="0" fontId="60" fillId="8" borderId="22" xfId="0" applyFont="1" applyFill="1" applyBorder="1" applyProtection="1">
      <protection locked="0"/>
    </xf>
    <xf numFmtId="0" fontId="60" fillId="8" borderId="22" xfId="0" applyFont="1" applyFill="1" applyBorder="1" applyAlignment="1" applyProtection="1">
      <alignment horizontal="center" vertical="center" wrapText="1"/>
      <protection locked="0"/>
    </xf>
    <xf numFmtId="167" fontId="60" fillId="8" borderId="22" xfId="1" applyNumberFormat="1" applyFont="1" applyFill="1" applyBorder="1" applyAlignment="1" applyProtection="1">
      <alignment horizontal="right" vertical="center"/>
      <protection locked="0"/>
    </xf>
    <xf numFmtId="0" fontId="60" fillId="0" borderId="0" xfId="0" applyFont="1" applyProtection="1">
      <protection locked="0"/>
    </xf>
    <xf numFmtId="0" fontId="60" fillId="9" borderId="0" xfId="0" applyFont="1" applyFill="1" applyProtection="1">
      <protection locked="0"/>
    </xf>
    <xf numFmtId="0" fontId="60" fillId="10" borderId="1" xfId="0" applyFont="1" applyFill="1" applyBorder="1" applyAlignment="1" applyProtection="1">
      <alignment vertical="center"/>
      <protection locked="0"/>
    </xf>
    <xf numFmtId="0" fontId="60" fillId="10" borderId="1" xfId="0" applyFont="1" applyFill="1" applyBorder="1" applyAlignment="1" applyProtection="1">
      <alignment horizontal="center" vertical="center"/>
      <protection locked="0"/>
    </xf>
    <xf numFmtId="0" fontId="60" fillId="10" borderId="0" xfId="0" applyFont="1" applyFill="1" applyAlignment="1" applyProtection="1">
      <alignment vertical="center"/>
      <protection locked="0"/>
    </xf>
    <xf numFmtId="0" fontId="60" fillId="10" borderId="1" xfId="0" applyFont="1" applyFill="1" applyBorder="1" applyAlignment="1" applyProtection="1">
      <alignment horizontal="center" vertical="center" wrapText="1"/>
      <protection locked="0"/>
    </xf>
    <xf numFmtId="9" fontId="60" fillId="10" borderId="1" xfId="0" applyNumberFormat="1" applyFont="1" applyFill="1" applyBorder="1" applyAlignment="1" applyProtection="1">
      <alignment horizontal="center" vertical="center" wrapText="1"/>
      <protection locked="0"/>
    </xf>
    <xf numFmtId="9" fontId="60" fillId="10" borderId="22" xfId="2" applyFont="1" applyFill="1" applyBorder="1" applyAlignment="1" applyProtection="1">
      <alignment horizontal="center" vertical="center"/>
      <protection locked="0"/>
    </xf>
    <xf numFmtId="0" fontId="60" fillId="10" borderId="22" xfId="0" applyFont="1" applyFill="1" applyBorder="1" applyAlignment="1" applyProtection="1">
      <alignment horizontal="center" vertical="center"/>
      <protection locked="0"/>
    </xf>
    <xf numFmtId="9" fontId="60" fillId="10" borderId="22" xfId="0" applyNumberFormat="1" applyFont="1" applyFill="1" applyBorder="1" applyAlignment="1" applyProtection="1">
      <alignment horizontal="center" vertical="center"/>
      <protection locked="0"/>
    </xf>
    <xf numFmtId="0" fontId="60" fillId="10" borderId="22" xfId="0" applyFont="1" applyFill="1" applyBorder="1" applyProtection="1">
      <protection locked="0"/>
    </xf>
    <xf numFmtId="0" fontId="60" fillId="10" borderId="0" xfId="0" applyFont="1" applyFill="1" applyProtection="1">
      <protection locked="0"/>
    </xf>
    <xf numFmtId="0" fontId="60" fillId="10" borderId="22" xfId="0" applyFont="1" applyFill="1" applyBorder="1" applyAlignment="1" applyProtection="1">
      <alignment horizontal="center" vertical="center" wrapText="1"/>
      <protection locked="0"/>
    </xf>
    <xf numFmtId="167" fontId="60" fillId="10" borderId="22" xfId="1" applyNumberFormat="1" applyFont="1" applyFill="1" applyBorder="1" applyAlignment="1" applyProtection="1">
      <alignment horizontal="right" vertical="center"/>
      <protection locked="0"/>
    </xf>
    <xf numFmtId="0" fontId="60" fillId="2" borderId="1" xfId="0" applyFont="1" applyFill="1" applyBorder="1" applyAlignment="1" applyProtection="1">
      <alignment vertical="center"/>
      <protection locked="0"/>
    </xf>
    <xf numFmtId="0" fontId="60" fillId="2" borderId="1" xfId="0" applyFont="1" applyFill="1" applyBorder="1" applyAlignment="1" applyProtection="1">
      <alignment horizontal="center" vertical="center"/>
      <protection locked="0"/>
    </xf>
    <xf numFmtId="0" fontId="61" fillId="2" borderId="1"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protection locked="0"/>
    </xf>
    <xf numFmtId="0" fontId="61" fillId="0" borderId="1" xfId="0" applyFont="1" applyBorder="1" applyAlignment="1" applyProtection="1">
      <alignment horizontal="center" vertical="center" wrapText="1"/>
      <protection locked="0"/>
    </xf>
    <xf numFmtId="9" fontId="60" fillId="2" borderId="22" xfId="0" applyNumberFormat="1" applyFont="1" applyFill="1" applyBorder="1" applyAlignment="1" applyProtection="1">
      <alignment horizontal="center" vertical="center" wrapText="1"/>
      <protection locked="0"/>
    </xf>
    <xf numFmtId="9" fontId="60" fillId="2" borderId="22" xfId="2" applyFont="1" applyFill="1" applyBorder="1" applyAlignment="1" applyProtection="1">
      <alignment horizontal="center" vertical="center"/>
      <protection locked="0"/>
    </xf>
    <xf numFmtId="0" fontId="60" fillId="2" borderId="22" xfId="0" applyFont="1" applyFill="1" applyBorder="1" applyAlignment="1" applyProtection="1">
      <alignment horizontal="center" vertical="center"/>
      <protection locked="0"/>
    </xf>
    <xf numFmtId="9" fontId="61" fillId="2" borderId="22" xfId="0" applyNumberFormat="1" applyFont="1" applyFill="1" applyBorder="1" applyAlignment="1" applyProtection="1">
      <alignment horizontal="center" vertical="center"/>
      <protection locked="0"/>
    </xf>
    <xf numFmtId="9" fontId="60" fillId="2" borderId="22" xfId="0" applyNumberFormat="1" applyFont="1" applyFill="1" applyBorder="1" applyAlignment="1" applyProtection="1">
      <alignment horizontal="center" vertical="center"/>
      <protection locked="0"/>
    </xf>
    <xf numFmtId="0" fontId="60" fillId="2" borderId="22" xfId="0" applyFont="1" applyFill="1" applyBorder="1" applyProtection="1">
      <protection locked="0"/>
    </xf>
    <xf numFmtId="0" fontId="60" fillId="2" borderId="0" xfId="0" applyFont="1" applyFill="1" applyProtection="1">
      <protection locked="0"/>
    </xf>
    <xf numFmtId="167" fontId="61" fillId="0" borderId="1" xfId="5" applyNumberFormat="1" applyFont="1" applyFill="1" applyBorder="1" applyAlignment="1" applyProtection="1">
      <alignment horizontal="right" vertical="center"/>
      <protection locked="0"/>
    </xf>
    <xf numFmtId="0" fontId="61" fillId="10" borderId="1" xfId="0" applyFont="1" applyFill="1" applyBorder="1" applyAlignment="1" applyProtection="1">
      <alignment horizontal="right" vertical="center"/>
      <protection locked="0"/>
    </xf>
    <xf numFmtId="0" fontId="61" fillId="10" borderId="1" xfId="0" applyFont="1" applyFill="1" applyBorder="1" applyAlignment="1" applyProtection="1">
      <alignment horizontal="center" vertical="center"/>
      <protection locked="0"/>
    </xf>
    <xf numFmtId="0" fontId="61" fillId="10" borderId="1" xfId="0" applyFont="1" applyFill="1" applyBorder="1" applyAlignment="1" applyProtection="1">
      <alignment horizontal="center" vertical="center" wrapText="1"/>
      <protection locked="0"/>
    </xf>
    <xf numFmtId="9" fontId="60" fillId="10" borderId="22" xfId="0" applyNumberFormat="1" applyFont="1" applyFill="1" applyBorder="1" applyAlignment="1" applyProtection="1">
      <alignment horizontal="center" vertical="center" wrapText="1"/>
      <protection locked="0"/>
    </xf>
    <xf numFmtId="9" fontId="60" fillId="10" borderId="1" xfId="2" applyFont="1" applyFill="1" applyBorder="1" applyAlignment="1" applyProtection="1">
      <alignment horizontal="center" vertical="center"/>
      <protection locked="0"/>
    </xf>
    <xf numFmtId="9" fontId="60" fillId="10" borderId="1" xfId="0" applyNumberFormat="1" applyFont="1" applyFill="1" applyBorder="1" applyAlignment="1" applyProtection="1">
      <alignment horizontal="center" vertical="center"/>
      <protection locked="0"/>
    </xf>
    <xf numFmtId="0" fontId="60" fillId="10" borderId="1" xfId="0" applyFont="1" applyFill="1" applyBorder="1" applyProtection="1">
      <protection locked="0"/>
    </xf>
    <xf numFmtId="167" fontId="60" fillId="10" borderId="1" xfId="1" applyNumberFormat="1" applyFont="1" applyFill="1" applyBorder="1" applyAlignment="1" applyProtection="1">
      <alignment horizontal="right" vertical="center"/>
      <protection locked="0"/>
    </xf>
    <xf numFmtId="167" fontId="60" fillId="10" borderId="0" xfId="0" applyNumberFormat="1" applyFont="1" applyFill="1" applyProtection="1">
      <protection locked="0"/>
    </xf>
    <xf numFmtId="0" fontId="61" fillId="0" borderId="1" xfId="0" applyFont="1" applyBorder="1" applyAlignment="1" applyProtection="1">
      <alignment horizontal="right" vertical="center"/>
      <protection locked="0"/>
    </xf>
    <xf numFmtId="0" fontId="61" fillId="0" borderId="1" xfId="0" applyFont="1" applyBorder="1" applyAlignment="1" applyProtection="1">
      <alignment horizontal="center" vertical="center"/>
      <protection locked="0"/>
    </xf>
    <xf numFmtId="9" fontId="60" fillId="2" borderId="1" xfId="0" applyNumberFormat="1" applyFont="1" applyFill="1" applyBorder="1" applyAlignment="1" applyProtection="1">
      <alignment horizontal="center" vertical="center" wrapText="1"/>
      <protection locked="0"/>
    </xf>
    <xf numFmtId="9" fontId="60" fillId="2" borderId="1" xfId="2" applyFont="1" applyFill="1" applyBorder="1" applyAlignment="1" applyProtection="1">
      <alignment horizontal="center" vertical="center"/>
      <protection locked="0"/>
    </xf>
    <xf numFmtId="9" fontId="61" fillId="2" borderId="1" xfId="2" applyFont="1" applyFill="1" applyBorder="1" applyAlignment="1" applyProtection="1">
      <alignment horizontal="center" vertical="center"/>
      <protection locked="0"/>
    </xf>
    <xf numFmtId="9" fontId="60" fillId="2" borderId="1" xfId="0" applyNumberFormat="1" applyFont="1" applyFill="1" applyBorder="1" applyAlignment="1" applyProtection="1">
      <alignment horizontal="center" vertical="center"/>
      <protection locked="0"/>
    </xf>
    <xf numFmtId="0" fontId="60" fillId="2" borderId="1" xfId="0" applyFont="1" applyFill="1" applyBorder="1" applyProtection="1">
      <protection locked="0"/>
    </xf>
    <xf numFmtId="167" fontId="60" fillId="2" borderId="0" xfId="0" applyNumberFormat="1" applyFont="1" applyFill="1" applyProtection="1">
      <protection locked="0"/>
    </xf>
    <xf numFmtId="0" fontId="61" fillId="0" borderId="1" xfId="0" applyFont="1" applyBorder="1" applyAlignment="1" applyProtection="1">
      <alignment vertical="center"/>
      <protection locked="0"/>
    </xf>
    <xf numFmtId="0" fontId="61" fillId="0" borderId="1" xfId="0" applyFont="1" applyBorder="1" applyProtection="1">
      <protection locked="0"/>
    </xf>
    <xf numFmtId="0" fontId="62" fillId="0" borderId="1" xfId="0" applyFont="1" applyBorder="1" applyAlignment="1" applyProtection="1">
      <alignment vertical="center"/>
      <protection locked="0"/>
    </xf>
    <xf numFmtId="165" fontId="57" fillId="3" borderId="30" xfId="3" applyNumberFormat="1" applyFont="1" applyFill="1" applyBorder="1" applyAlignment="1">
      <alignment horizontal="center" vertical="center" textRotation="90"/>
    </xf>
    <xf numFmtId="165" fontId="57" fillId="6" borderId="30" xfId="3" applyNumberFormat="1" applyFont="1" applyFill="1" applyBorder="1" applyAlignment="1">
      <alignment horizontal="center" vertical="center" textRotation="90"/>
    </xf>
    <xf numFmtId="165" fontId="58" fillId="6" borderId="30" xfId="3" applyNumberFormat="1" applyFont="1" applyFill="1" applyBorder="1" applyAlignment="1">
      <alignment horizontal="left" vertical="center" textRotation="90"/>
    </xf>
    <xf numFmtId="165" fontId="57" fillId="6" borderId="30" xfId="3" applyNumberFormat="1" applyFont="1" applyFill="1" applyBorder="1" applyAlignment="1">
      <alignment horizontal="center" vertical="center" wrapText="1"/>
    </xf>
    <xf numFmtId="165" fontId="57" fillId="6" borderId="30" xfId="3" applyNumberFormat="1" applyFont="1" applyFill="1" applyBorder="1" applyAlignment="1">
      <alignment horizontal="center" vertical="center"/>
    </xf>
    <xf numFmtId="165" fontId="57" fillId="6" borderId="6" xfId="3" applyNumberFormat="1" applyFont="1" applyFill="1" applyBorder="1" applyAlignment="1">
      <alignment horizontal="center" vertical="center" wrapText="1"/>
    </xf>
    <xf numFmtId="0" fontId="57" fillId="3" borderId="16" xfId="0" applyFont="1" applyFill="1" applyBorder="1" applyAlignment="1">
      <alignment horizontal="center" vertical="center"/>
    </xf>
    <xf numFmtId="165" fontId="57" fillId="3" borderId="16" xfId="3" applyNumberFormat="1" applyFont="1" applyFill="1" applyBorder="1" applyAlignment="1">
      <alignment horizontal="center" vertical="center"/>
    </xf>
    <xf numFmtId="165" fontId="57" fillId="3" borderId="4" xfId="3" applyNumberFormat="1" applyFont="1" applyFill="1" applyBorder="1" applyAlignment="1">
      <alignment horizontal="center" vertical="center"/>
    </xf>
    <xf numFmtId="0" fontId="27" fillId="8" borderId="0" xfId="0" applyFont="1" applyFill="1" applyAlignment="1" applyProtection="1">
      <alignment vertical="center"/>
      <protection locked="0"/>
    </xf>
    <xf numFmtId="0" fontId="27" fillId="8" borderId="0" xfId="0" applyFont="1" applyFill="1" applyAlignment="1" applyProtection="1">
      <alignment horizontal="center" vertical="center"/>
      <protection locked="0"/>
    </xf>
    <xf numFmtId="0" fontId="29" fillId="8" borderId="0" xfId="0" applyFont="1" applyFill="1" applyAlignment="1" applyProtection="1">
      <alignment horizontal="center" vertical="center"/>
      <protection locked="0"/>
    </xf>
    <xf numFmtId="0" fontId="27" fillId="10" borderId="0" xfId="0" applyFont="1" applyFill="1" applyAlignment="1" applyProtection="1">
      <alignment vertical="center"/>
      <protection locked="0"/>
    </xf>
    <xf numFmtId="0" fontId="27" fillId="10" borderId="0" xfId="0" applyFont="1" applyFill="1" applyAlignment="1" applyProtection="1">
      <alignment horizontal="center" vertical="center"/>
      <protection locked="0"/>
    </xf>
    <xf numFmtId="0" fontId="29" fillId="10" borderId="0" xfId="0" applyFont="1" applyFill="1" applyAlignment="1" applyProtection="1">
      <alignment horizontal="center" vertical="center"/>
      <protection locked="0"/>
    </xf>
    <xf numFmtId="0" fontId="34" fillId="2" borderId="0" xfId="0" applyFont="1" applyFill="1" applyAlignment="1" applyProtection="1">
      <alignment horizontal="right" vertical="center"/>
      <protection locked="0"/>
    </xf>
    <xf numFmtId="0" fontId="34" fillId="2" borderId="0" xfId="0" applyFont="1" applyFill="1" applyAlignment="1" applyProtection="1">
      <alignment horizontal="center" vertical="center"/>
      <protection locked="0"/>
    </xf>
    <xf numFmtId="0" fontId="29" fillId="2" borderId="0" xfId="0" applyFont="1" applyFill="1" applyAlignment="1" applyProtection="1">
      <alignment vertical="center"/>
      <protection locked="0"/>
    </xf>
    <xf numFmtId="0" fontId="34" fillId="0" borderId="0" xfId="0" applyFont="1" applyAlignment="1" applyProtection="1">
      <alignment horizontal="right" vertical="center"/>
      <protection locked="0"/>
    </xf>
    <xf numFmtId="0" fontId="34" fillId="0" borderId="0" xfId="0" applyFont="1" applyProtection="1">
      <protection locked="0"/>
    </xf>
    <xf numFmtId="0" fontId="34" fillId="0" borderId="0" xfId="0" applyFont="1" applyAlignment="1" applyProtection="1">
      <alignment horizontal="center" vertical="center" wrapText="1"/>
      <protection locked="0"/>
    </xf>
    <xf numFmtId="9" fontId="32" fillId="0" borderId="0" xfId="0" applyNumberFormat="1" applyFont="1" applyAlignment="1" applyProtection="1">
      <alignment horizontal="center" vertical="center" wrapText="1"/>
      <protection locked="0"/>
    </xf>
    <xf numFmtId="0" fontId="32" fillId="0" borderId="0" xfId="0" applyFont="1" applyProtection="1">
      <protection locked="0"/>
    </xf>
    <xf numFmtId="167" fontId="33" fillId="0" borderId="0" xfId="5" applyNumberFormat="1" applyFont="1" applyFill="1" applyBorder="1" applyAlignment="1" applyProtection="1">
      <alignment horizontal="right" vertical="center"/>
      <protection locked="0"/>
    </xf>
    <xf numFmtId="0" fontId="27" fillId="2" borderId="0" xfId="0" applyFont="1" applyFill="1" applyAlignment="1" applyProtection="1">
      <alignment horizontal="center" vertical="center"/>
      <protection locked="0"/>
    </xf>
    <xf numFmtId="0" fontId="28" fillId="2" borderId="0" xfId="0" applyFont="1" applyFill="1" applyAlignment="1" applyProtection="1">
      <alignment vertical="center"/>
      <protection locked="0"/>
    </xf>
    <xf numFmtId="0" fontId="32"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167" fontId="27" fillId="2" borderId="0" xfId="0" applyNumberFormat="1" applyFont="1" applyFill="1" applyProtection="1">
      <protection locked="0"/>
    </xf>
    <xf numFmtId="0" fontId="63" fillId="0" borderId="0" xfId="0" applyFont="1" applyProtection="1">
      <protection locked="0"/>
    </xf>
    <xf numFmtId="0" fontId="63" fillId="0" borderId="0" xfId="0" applyFont="1" applyAlignment="1" applyProtection="1">
      <alignment horizontal="center"/>
      <protection locked="0"/>
    </xf>
    <xf numFmtId="0" fontId="29" fillId="7" borderId="0" xfId="0" applyFont="1" applyFill="1" applyAlignment="1" applyProtection="1">
      <alignment vertical="center"/>
      <protection locked="0"/>
    </xf>
    <xf numFmtId="0" fontId="29" fillId="7" borderId="0" xfId="0" applyFont="1" applyFill="1" applyAlignment="1" applyProtection="1">
      <alignment horizontal="center" vertical="center"/>
      <protection locked="0"/>
    </xf>
    <xf numFmtId="0" fontId="29" fillId="8" borderId="0" xfId="0" applyFont="1" applyFill="1" applyAlignment="1" applyProtection="1">
      <alignment vertical="center"/>
      <protection locked="0"/>
    </xf>
    <xf numFmtId="0" fontId="29" fillId="9" borderId="0" xfId="0" applyFont="1" applyFill="1" applyProtection="1">
      <protection locked="0"/>
    </xf>
    <xf numFmtId="0" fontId="29" fillId="10" borderId="0" xfId="0" applyFont="1" applyFill="1" applyAlignment="1" applyProtection="1">
      <alignment vertical="center"/>
      <protection locked="0"/>
    </xf>
    <xf numFmtId="0" fontId="32" fillId="0" borderId="0" xfId="0" applyFont="1" applyAlignment="1" applyProtection="1">
      <alignment vertical="center"/>
      <protection locked="0"/>
    </xf>
    <xf numFmtId="0" fontId="29" fillId="11" borderId="0" xfId="0" applyFont="1" applyFill="1" applyProtection="1">
      <protection locked="0"/>
    </xf>
    <xf numFmtId="0" fontId="63" fillId="2" borderId="0" xfId="0" applyFont="1" applyFill="1" applyProtection="1">
      <protection locked="0"/>
    </xf>
    <xf numFmtId="0" fontId="11" fillId="2" borderId="0" xfId="0" applyFont="1" applyFill="1" applyAlignment="1" applyProtection="1">
      <alignment vertical="center" wrapText="1"/>
      <protection locked="0"/>
    </xf>
    <xf numFmtId="9" fontId="32" fillId="2" borderId="1" xfId="0" applyNumberFormat="1" applyFont="1" applyFill="1" applyBorder="1" applyAlignment="1" applyProtection="1">
      <alignment horizontal="center" vertical="center"/>
      <protection locked="0"/>
    </xf>
    <xf numFmtId="0" fontId="32" fillId="0" borderId="25" xfId="0" applyFont="1" applyBorder="1" applyAlignment="1" applyProtection="1">
      <alignment wrapText="1"/>
      <protection locked="0"/>
    </xf>
    <xf numFmtId="9" fontId="34" fillId="0" borderId="22" xfId="0" applyNumberFormat="1" applyFont="1" applyBorder="1" applyAlignment="1" applyProtection="1">
      <alignment horizontal="center" vertical="center" wrapText="1"/>
      <protection locked="0"/>
    </xf>
    <xf numFmtId="0" fontId="34" fillId="0" borderId="22" xfId="0" applyFont="1" applyBorder="1" applyProtection="1">
      <protection locked="0"/>
    </xf>
    <xf numFmtId="167" fontId="33" fillId="10" borderId="1" xfId="5" applyNumberFormat="1" applyFont="1" applyFill="1" applyBorder="1" applyAlignment="1" applyProtection="1">
      <alignment horizontal="right" vertical="center"/>
      <protection locked="0"/>
    </xf>
    <xf numFmtId="167" fontId="30" fillId="8" borderId="1" xfId="5" applyNumberFormat="1" applyFont="1" applyFill="1" applyBorder="1" applyAlignment="1" applyProtection="1">
      <alignment horizontal="right" vertical="center"/>
      <protection locked="0"/>
    </xf>
    <xf numFmtId="0" fontId="27" fillId="14" borderId="26" xfId="0" applyFont="1" applyFill="1" applyBorder="1" applyAlignment="1" applyProtection="1">
      <alignment horizontal="right" wrapText="1"/>
      <protection locked="0"/>
    </xf>
    <xf numFmtId="169" fontId="27" fillId="14" borderId="27" xfId="0" applyNumberFormat="1" applyFont="1" applyFill="1" applyBorder="1" applyProtection="1">
      <protection locked="0"/>
    </xf>
    <xf numFmtId="0" fontId="60" fillId="8" borderId="26" xfId="0" applyFont="1" applyFill="1" applyBorder="1" applyAlignment="1" applyProtection="1">
      <alignment horizontal="right"/>
      <protection locked="0"/>
    </xf>
    <xf numFmtId="169" fontId="60" fillId="8" borderId="27" xfId="0" applyNumberFormat="1" applyFont="1" applyFill="1" applyBorder="1" applyProtection="1">
      <protection locked="0"/>
    </xf>
    <xf numFmtId="0" fontId="30" fillId="0" borderId="0" xfId="0" applyFont="1"/>
    <xf numFmtId="0" fontId="30" fillId="0" borderId="0" xfId="0" applyFont="1" applyAlignment="1">
      <alignment vertical="center"/>
    </xf>
    <xf numFmtId="167" fontId="29" fillId="10" borderId="1" xfId="1" applyNumberFormat="1" applyFont="1" applyFill="1" applyBorder="1" applyAlignment="1" applyProtection="1">
      <alignment horizontal="right" vertical="center"/>
      <protection locked="0"/>
    </xf>
    <xf numFmtId="0" fontId="34" fillId="0" borderId="14"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protection locked="0"/>
    </xf>
    <xf numFmtId="0" fontId="32" fillId="0" borderId="1" xfId="0" applyFont="1" applyBorder="1" applyAlignment="1" applyProtection="1">
      <alignment vertical="center" wrapText="1"/>
      <protection locked="0"/>
    </xf>
    <xf numFmtId="0" fontId="32" fillId="0" borderId="1" xfId="0" applyFont="1" applyBorder="1" applyAlignment="1" applyProtection="1">
      <alignment vertical="top" wrapText="1"/>
      <protection locked="0"/>
    </xf>
    <xf numFmtId="0" fontId="27" fillId="14" borderId="1" xfId="0" applyFont="1" applyFill="1" applyBorder="1" applyAlignment="1" applyProtection="1">
      <alignment horizontal="center" vertical="center" wrapText="1"/>
      <protection locked="0"/>
    </xf>
    <xf numFmtId="0" fontId="27" fillId="14" borderId="1" xfId="0" applyFont="1" applyFill="1" applyBorder="1" applyAlignment="1" applyProtection="1">
      <alignment horizontal="center" vertical="center"/>
      <protection locked="0"/>
    </xf>
    <xf numFmtId="9" fontId="27" fillId="14" borderId="22" xfId="0" applyNumberFormat="1" applyFont="1" applyFill="1" applyBorder="1" applyAlignment="1" applyProtection="1">
      <alignment horizontal="center" vertical="center" wrapText="1"/>
      <protection locked="0"/>
    </xf>
    <xf numFmtId="9" fontId="27" fillId="14" borderId="22" xfId="2" applyFont="1" applyFill="1" applyBorder="1" applyAlignment="1" applyProtection="1">
      <alignment horizontal="center" vertical="center"/>
      <protection locked="0"/>
    </xf>
    <xf numFmtId="0" fontId="27" fillId="14" borderId="22" xfId="0" applyFont="1" applyFill="1" applyBorder="1" applyAlignment="1" applyProtection="1">
      <alignment horizontal="center" vertical="center"/>
      <protection locked="0"/>
    </xf>
    <xf numFmtId="9" fontId="29" fillId="14" borderId="22" xfId="0" applyNumberFormat="1" applyFont="1" applyFill="1" applyBorder="1" applyAlignment="1" applyProtection="1">
      <alignment horizontal="center" vertical="center"/>
      <protection locked="0"/>
    </xf>
    <xf numFmtId="0" fontId="27" fillId="14" borderId="22" xfId="0" applyFont="1" applyFill="1" applyBorder="1" applyProtection="1">
      <protection locked="0"/>
    </xf>
    <xf numFmtId="0" fontId="27" fillId="14" borderId="22" xfId="0" applyFont="1" applyFill="1" applyBorder="1" applyAlignment="1" applyProtection="1">
      <alignment horizontal="center" vertical="center" wrapText="1"/>
      <protection locked="0"/>
    </xf>
    <xf numFmtId="167" fontId="29" fillId="14" borderId="22" xfId="1" applyNumberFormat="1" applyFont="1" applyFill="1" applyBorder="1" applyAlignment="1" applyProtection="1">
      <alignment horizontal="right" vertical="center"/>
      <protection locked="0"/>
    </xf>
    <xf numFmtId="0" fontId="27" fillId="8" borderId="14" xfId="0" applyFont="1" applyFill="1" applyBorder="1" applyAlignment="1" applyProtection="1">
      <alignment vertical="center"/>
      <protection locked="0"/>
    </xf>
    <xf numFmtId="0" fontId="27" fillId="8" borderId="14" xfId="0" applyFont="1" applyFill="1" applyBorder="1" applyAlignment="1" applyProtection="1">
      <alignment horizontal="center" vertical="center"/>
      <protection locked="0"/>
    </xf>
    <xf numFmtId="167" fontId="44" fillId="10" borderId="1" xfId="1" applyNumberFormat="1" applyFont="1" applyFill="1" applyBorder="1" applyAlignment="1" applyProtection="1">
      <alignment horizontal="right" vertical="center"/>
      <protection locked="0"/>
    </xf>
    <xf numFmtId="0" fontId="34" fillId="2" borderId="1" xfId="0" applyFont="1" applyFill="1" applyBorder="1" applyAlignment="1" applyProtection="1">
      <alignment horizontal="right" vertical="center"/>
      <protection locked="0"/>
    </xf>
    <xf numFmtId="0" fontId="65" fillId="0" borderId="33" xfId="0" applyFont="1" applyBorder="1" applyAlignment="1">
      <alignment horizontal="right" vertical="center"/>
    </xf>
    <xf numFmtId="167" fontId="44" fillId="8" borderId="22" xfId="1" applyNumberFormat="1" applyFont="1" applyFill="1" applyBorder="1" applyAlignment="1" applyProtection="1">
      <alignment horizontal="right" vertical="center"/>
      <protection locked="0"/>
    </xf>
    <xf numFmtId="0" fontId="32" fillId="0" borderId="1" xfId="0" applyFont="1" applyBorder="1" applyAlignment="1" applyProtection="1">
      <alignment horizontal="center" vertical="center" wrapText="1"/>
      <protection locked="0"/>
    </xf>
    <xf numFmtId="9" fontId="27" fillId="8" borderId="1" xfId="0" applyNumberFormat="1" applyFont="1" applyFill="1" applyBorder="1" applyAlignment="1" applyProtection="1">
      <alignment horizontal="center" vertical="center" wrapText="1"/>
      <protection locked="0"/>
    </xf>
    <xf numFmtId="9" fontId="27" fillId="2" borderId="0" xfId="0" applyNumberFormat="1" applyFont="1" applyFill="1" applyAlignment="1" applyProtection="1">
      <alignment horizontal="center" vertical="center" wrapText="1"/>
      <protection locked="0"/>
    </xf>
    <xf numFmtId="9" fontId="27" fillId="2" borderId="0" xfId="2" applyFont="1" applyFill="1" applyBorder="1" applyAlignment="1" applyProtection="1">
      <alignment horizontal="center" vertical="center"/>
      <protection locked="0"/>
    </xf>
    <xf numFmtId="0" fontId="29" fillId="2" borderId="0" xfId="0" applyFont="1" applyFill="1" applyAlignment="1" applyProtection="1">
      <alignment horizontal="center" vertical="center"/>
      <protection locked="0"/>
    </xf>
    <xf numFmtId="9" fontId="27" fillId="2" borderId="0" xfId="0" applyNumberFormat="1" applyFont="1" applyFill="1" applyAlignment="1" applyProtection="1">
      <alignment horizontal="center" vertical="center"/>
      <protection locked="0"/>
    </xf>
    <xf numFmtId="0" fontId="27" fillId="2" borderId="0" xfId="0" applyFont="1" applyFill="1" applyAlignment="1" applyProtection="1">
      <alignment horizontal="center" vertical="center" wrapText="1"/>
      <protection locked="0"/>
    </xf>
    <xf numFmtId="9" fontId="29" fillId="2" borderId="0" xfId="0" applyNumberFormat="1" applyFont="1" applyFill="1" applyAlignment="1" applyProtection="1">
      <alignment horizontal="center" vertical="center"/>
      <protection locked="0"/>
    </xf>
    <xf numFmtId="0" fontId="44" fillId="8" borderId="0" xfId="0" applyFont="1" applyFill="1" applyAlignment="1" applyProtection="1">
      <alignment horizontal="center" wrapText="1"/>
      <protection locked="0"/>
    </xf>
    <xf numFmtId="173" fontId="44" fillId="8" borderId="0" xfId="0" applyNumberFormat="1" applyFont="1" applyFill="1" applyAlignment="1" applyProtection="1">
      <alignment horizontal="center"/>
      <protection locked="0"/>
    </xf>
    <xf numFmtId="0" fontId="60" fillId="0" borderId="0" xfId="0" applyFont="1" applyAlignment="1" applyProtection="1">
      <alignment wrapText="1"/>
      <protection locked="0"/>
    </xf>
    <xf numFmtId="0" fontId="60" fillId="0" borderId="0" xfId="0" applyFont="1" applyAlignment="1" applyProtection="1">
      <alignment horizontal="center"/>
      <protection locked="0"/>
    </xf>
    <xf numFmtId="0" fontId="60" fillId="0" borderId="0" xfId="0" applyFont="1" applyAlignment="1" applyProtection="1">
      <alignment horizontal="center" wrapText="1"/>
      <protection locked="0"/>
    </xf>
    <xf numFmtId="0" fontId="60" fillId="0" borderId="0" xfId="0" applyFont="1" applyAlignment="1" applyProtection="1">
      <alignment horizontal="right"/>
      <protection locked="0"/>
    </xf>
    <xf numFmtId="169" fontId="60" fillId="0" borderId="0" xfId="0" applyNumberFormat="1" applyFont="1" applyProtection="1">
      <protection locked="0"/>
    </xf>
    <xf numFmtId="0" fontId="60" fillId="0" borderId="29" xfId="0" applyFont="1" applyBorder="1" applyAlignment="1" applyProtection="1">
      <alignment horizontal="center"/>
      <protection locked="0"/>
    </xf>
    <xf numFmtId="0" fontId="61" fillId="0" borderId="0" xfId="0" applyFont="1" applyAlignment="1" applyProtection="1">
      <alignment horizontal="center" vertical="center" wrapText="1"/>
      <protection locked="0"/>
    </xf>
    <xf numFmtId="0" fontId="61" fillId="0" borderId="0" xfId="0" applyFont="1" applyProtection="1">
      <protection locked="0"/>
    </xf>
    <xf numFmtId="165" fontId="66" fillId="3" borderId="1" xfId="3" applyNumberFormat="1" applyFont="1" applyFill="1" applyBorder="1" applyAlignment="1">
      <alignment horizontal="center" vertical="center" textRotation="90"/>
    </xf>
    <xf numFmtId="165" fontId="67" fillId="3" borderId="1" xfId="3" applyNumberFormat="1" applyFont="1" applyFill="1" applyBorder="1" applyAlignment="1">
      <alignment horizontal="center" vertical="center" textRotation="90"/>
    </xf>
    <xf numFmtId="0" fontId="55" fillId="7" borderId="1" xfId="0" applyFont="1" applyFill="1" applyBorder="1" applyAlignment="1" applyProtection="1">
      <alignment vertical="center"/>
      <protection locked="0"/>
    </xf>
    <xf numFmtId="0" fontId="55" fillId="7" borderId="1" xfId="0" applyFont="1" applyFill="1" applyBorder="1" applyAlignment="1" applyProtection="1">
      <alignment horizontal="center" vertical="center"/>
      <protection locked="0"/>
    </xf>
    <xf numFmtId="0" fontId="55" fillId="7" borderId="1" xfId="0" applyFont="1" applyFill="1" applyBorder="1" applyAlignment="1" applyProtection="1">
      <alignment horizontal="right" vertical="center"/>
      <protection locked="0"/>
    </xf>
    <xf numFmtId="0" fontId="29" fillId="8" borderId="1" xfId="0" applyFont="1" applyFill="1" applyBorder="1" applyAlignment="1" applyProtection="1">
      <alignment horizontal="center" vertical="center"/>
      <protection locked="0"/>
    </xf>
    <xf numFmtId="9" fontId="29" fillId="8" borderId="22" xfId="0" applyNumberFormat="1" applyFont="1" applyFill="1" applyBorder="1" applyAlignment="1" applyProtection="1">
      <alignment horizontal="center" vertical="center" wrapText="1"/>
      <protection locked="0"/>
    </xf>
    <xf numFmtId="9" fontId="29" fillId="8" borderId="22" xfId="2" applyFont="1" applyFill="1" applyBorder="1" applyAlignment="1" applyProtection="1">
      <alignment horizontal="center" vertical="center"/>
      <protection locked="0"/>
    </xf>
    <xf numFmtId="0" fontId="29" fillId="8" borderId="22" xfId="0" applyFont="1" applyFill="1" applyBorder="1" applyProtection="1">
      <protection locked="0"/>
    </xf>
    <xf numFmtId="0" fontId="29" fillId="8" borderId="22" xfId="0" applyFont="1" applyFill="1" applyBorder="1" applyAlignment="1" applyProtection="1">
      <alignment horizontal="center" vertical="center" wrapText="1"/>
      <protection locked="0"/>
    </xf>
    <xf numFmtId="0" fontId="28" fillId="9" borderId="1" xfId="0" applyFont="1" applyFill="1" applyBorder="1" applyAlignment="1" applyProtection="1">
      <alignment vertical="center"/>
      <protection locked="0"/>
    </xf>
    <xf numFmtId="0" fontId="28" fillId="9" borderId="1" xfId="0" applyFont="1" applyFill="1" applyBorder="1" applyAlignment="1" applyProtection="1">
      <alignment horizontal="center" vertical="center"/>
      <protection locked="0"/>
    </xf>
    <xf numFmtId="0" fontId="68" fillId="9" borderId="1" xfId="0" applyFont="1" applyFill="1" applyBorder="1" applyAlignment="1" applyProtection="1">
      <alignment horizontal="right" vertical="center"/>
      <protection locked="0"/>
    </xf>
    <xf numFmtId="0" fontId="67" fillId="0" borderId="0" xfId="0" applyFont="1" applyAlignment="1" applyProtection="1">
      <alignment horizontal="right"/>
      <protection locked="0"/>
    </xf>
    <xf numFmtId="0" fontId="34" fillId="0" borderId="1" xfId="0" applyFont="1" applyBorder="1" applyAlignment="1" applyProtection="1">
      <alignment horizontal="left" vertical="center"/>
      <protection locked="0"/>
    </xf>
    <xf numFmtId="0" fontId="27" fillId="2" borderId="0" xfId="0" applyFont="1" applyFill="1" applyAlignment="1" applyProtection="1">
      <alignment horizontal="center"/>
      <protection locked="0"/>
    </xf>
    <xf numFmtId="0" fontId="35" fillId="0" borderId="1" xfId="0" applyFont="1" applyBorder="1" applyAlignment="1" applyProtection="1">
      <alignment horizontal="right" vertical="center"/>
      <protection locked="0"/>
    </xf>
    <xf numFmtId="0" fontId="28" fillId="10"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right" vertical="center"/>
      <protection locked="0"/>
    </xf>
    <xf numFmtId="0" fontId="35" fillId="10" borderId="1" xfId="0" applyFont="1" applyFill="1" applyBorder="1" applyAlignment="1" applyProtection="1">
      <alignment horizontal="right" vertical="center"/>
      <protection locked="0"/>
    </xf>
    <xf numFmtId="0" fontId="34" fillId="0" borderId="33" xfId="0" applyFont="1" applyBorder="1" applyAlignment="1">
      <alignment horizontal="center" vertical="center" wrapText="1"/>
    </xf>
    <xf numFmtId="0" fontId="28" fillId="8" borderId="1" xfId="0" applyFont="1" applyFill="1" applyBorder="1" applyAlignment="1" applyProtection="1">
      <alignment horizontal="center" vertical="center"/>
      <protection locked="0"/>
    </xf>
    <xf numFmtId="0" fontId="68" fillId="7" borderId="1" xfId="0" applyFont="1" applyFill="1" applyBorder="1" applyAlignment="1" applyProtection="1">
      <alignment horizontal="right" vertical="center"/>
      <protection locked="0"/>
    </xf>
    <xf numFmtId="0" fontId="34" fillId="2" borderId="33" xfId="0" applyFont="1" applyFill="1" applyBorder="1" applyAlignment="1">
      <alignment vertical="center"/>
    </xf>
    <xf numFmtId="0" fontId="34" fillId="2" borderId="33" xfId="0" applyFont="1" applyFill="1" applyBorder="1"/>
    <xf numFmtId="0" fontId="34" fillId="2" borderId="33" xfId="0" applyFont="1" applyFill="1" applyBorder="1" applyAlignment="1">
      <alignment horizontal="center" vertical="center" wrapText="1"/>
    </xf>
    <xf numFmtId="0" fontId="34" fillId="2" borderId="33" xfId="0" applyFont="1" applyFill="1" applyBorder="1" applyAlignment="1">
      <alignment horizontal="center" vertical="center"/>
    </xf>
    <xf numFmtId="0" fontId="32" fillId="2" borderId="23" xfId="0" applyFont="1" applyFill="1" applyBorder="1" applyAlignment="1" applyProtection="1">
      <alignment wrapText="1"/>
      <protection locked="0"/>
    </xf>
    <xf numFmtId="0" fontId="34" fillId="10" borderId="1" xfId="0" applyFont="1" applyFill="1" applyBorder="1" applyAlignment="1" applyProtection="1">
      <alignment horizontal="right" vertical="center"/>
      <protection locked="0"/>
    </xf>
    <xf numFmtId="0" fontId="34" fillId="10" borderId="1" xfId="0" applyFont="1" applyFill="1" applyBorder="1" applyAlignment="1" applyProtection="1">
      <alignment vertical="center"/>
      <protection locked="0"/>
    </xf>
    <xf numFmtId="0" fontId="34" fillId="10" borderId="1" xfId="0" applyFont="1" applyFill="1" applyBorder="1" applyProtection="1">
      <protection locked="0"/>
    </xf>
    <xf numFmtId="0" fontId="34" fillId="10" borderId="1" xfId="0" applyFont="1" applyFill="1" applyBorder="1" applyAlignment="1" applyProtection="1">
      <alignment horizontal="center" vertical="center" wrapText="1"/>
      <protection locked="0"/>
    </xf>
    <xf numFmtId="0" fontId="34" fillId="10" borderId="1" xfId="0" applyFont="1" applyFill="1" applyBorder="1" applyAlignment="1" applyProtection="1">
      <alignment horizontal="center" vertical="center"/>
      <protection locked="0"/>
    </xf>
    <xf numFmtId="9" fontId="34" fillId="10" borderId="1" xfId="0" applyNumberFormat="1" applyFont="1" applyFill="1" applyBorder="1" applyAlignment="1" applyProtection="1">
      <alignment horizontal="center" vertical="center" wrapText="1"/>
      <protection locked="0"/>
    </xf>
    <xf numFmtId="0" fontId="29" fillId="10" borderId="22" xfId="0" applyFont="1" applyFill="1" applyBorder="1" applyAlignment="1" applyProtection="1">
      <alignment horizontal="center" vertical="center" wrapText="1"/>
      <protection locked="0"/>
    </xf>
    <xf numFmtId="167" fontId="29" fillId="10" borderId="22" xfId="1" applyNumberFormat="1" applyFont="1" applyFill="1" applyBorder="1" applyAlignment="1" applyProtection="1">
      <alignment horizontal="right" vertical="center"/>
      <protection locked="0"/>
    </xf>
    <xf numFmtId="0" fontId="68" fillId="8" borderId="1" xfId="0" applyFont="1" applyFill="1" applyBorder="1" applyAlignment="1" applyProtection="1">
      <alignment horizontal="right" vertical="center"/>
      <protection locked="0"/>
    </xf>
    <xf numFmtId="0" fontId="34" fillId="2" borderId="30" xfId="0" applyFont="1" applyFill="1" applyBorder="1" applyAlignment="1" applyProtection="1">
      <alignment horizontal="center" vertical="center" wrapText="1"/>
      <protection locked="0"/>
    </xf>
    <xf numFmtId="167" fontId="33" fillId="2" borderId="30" xfId="5" applyNumberFormat="1" applyFont="1" applyFill="1" applyBorder="1" applyAlignment="1" applyProtection="1">
      <alignment horizontal="right" vertical="center"/>
      <protection locked="0"/>
    </xf>
    <xf numFmtId="0" fontId="35" fillId="0" borderId="1" xfId="0" applyFont="1" applyBorder="1" applyAlignment="1" applyProtection="1">
      <alignment vertical="center"/>
      <protection locked="0"/>
    </xf>
    <xf numFmtId="0" fontId="34" fillId="0" borderId="30" xfId="0" applyFont="1" applyBorder="1" applyAlignment="1" applyProtection="1">
      <alignment horizontal="center" vertical="center" wrapText="1"/>
      <protection locked="0"/>
    </xf>
    <xf numFmtId="167" fontId="34" fillId="0" borderId="30" xfId="5" applyNumberFormat="1" applyFont="1" applyFill="1" applyBorder="1" applyAlignment="1" applyProtection="1">
      <alignment horizontal="right" vertical="center"/>
      <protection locked="0"/>
    </xf>
    <xf numFmtId="0" fontId="27" fillId="14" borderId="26" xfId="0" applyFont="1" applyFill="1" applyBorder="1" applyAlignment="1" applyProtection="1">
      <alignment horizontal="right"/>
      <protection locked="0"/>
    </xf>
    <xf numFmtId="172" fontId="57" fillId="6" borderId="1" xfId="3" applyNumberFormat="1" applyFont="1" applyFill="1" applyBorder="1" applyAlignment="1">
      <alignment horizontal="center" vertical="center" wrapText="1"/>
    </xf>
    <xf numFmtId="167" fontId="34" fillId="2" borderId="1" xfId="5" applyNumberFormat="1" applyFont="1" applyFill="1" applyBorder="1" applyAlignment="1" applyProtection="1">
      <alignment horizontal="right" vertical="center"/>
      <protection locked="0"/>
    </xf>
    <xf numFmtId="167" fontId="34" fillId="0" borderId="1" xfId="1" applyNumberFormat="1" applyFont="1" applyFill="1" applyBorder="1" applyAlignment="1" applyProtection="1">
      <alignment horizontal="right" vertical="center"/>
      <protection locked="0"/>
    </xf>
    <xf numFmtId="0" fontId="27" fillId="13" borderId="1" xfId="0" applyFont="1" applyFill="1" applyBorder="1" applyAlignment="1" applyProtection="1">
      <alignment horizontal="center" vertical="center"/>
      <protection locked="0"/>
    </xf>
    <xf numFmtId="0" fontId="27" fillId="13" borderId="0" xfId="0" applyFont="1" applyFill="1" applyProtection="1">
      <protection locked="0"/>
    </xf>
    <xf numFmtId="0" fontId="28" fillId="2" borderId="1" xfId="0" applyFont="1" applyFill="1" applyBorder="1" applyAlignment="1" applyProtection="1">
      <alignment vertical="center"/>
      <protection locked="0"/>
    </xf>
    <xf numFmtId="0" fontId="64"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0" xfId="0" applyFont="1" applyProtection="1">
      <protection locked="0"/>
    </xf>
    <xf numFmtId="0" fontId="43" fillId="0" borderId="0" xfId="0" applyFont="1" applyProtection="1">
      <protection locked="0"/>
    </xf>
    <xf numFmtId="0" fontId="36" fillId="2" borderId="1" xfId="0" applyFont="1" applyFill="1" applyBorder="1" applyAlignment="1">
      <alignment horizontal="center" vertical="center"/>
    </xf>
    <xf numFmtId="0" fontId="32" fillId="0" borderId="0" xfId="0" applyFont="1" applyAlignment="1" applyProtection="1">
      <alignment horizontal="center"/>
      <protection locked="0"/>
    </xf>
    <xf numFmtId="0" fontId="30" fillId="0" borderId="0" xfId="0" applyFont="1" applyAlignment="1">
      <alignment wrapText="1"/>
    </xf>
    <xf numFmtId="0" fontId="27" fillId="0" borderId="0" xfId="0" applyFont="1" applyAlignment="1" applyProtection="1">
      <alignment horizontal="right" wrapText="1"/>
      <protection locked="0"/>
    </xf>
    <xf numFmtId="165" fontId="71" fillId="6" borderId="1" xfId="3" applyNumberFormat="1" applyFont="1" applyFill="1" applyBorder="1" applyAlignment="1">
      <alignment horizontal="left" vertical="center" textRotation="90"/>
    </xf>
    <xf numFmtId="0" fontId="59" fillId="3" borderId="17" xfId="0" applyFont="1" applyFill="1" applyBorder="1" applyAlignment="1">
      <alignment horizontal="center" vertical="center"/>
    </xf>
    <xf numFmtId="165" fontId="59" fillId="3" borderId="17" xfId="3" applyNumberFormat="1" applyFont="1" applyFill="1" applyBorder="1" applyAlignment="1">
      <alignment horizontal="center" vertical="center"/>
    </xf>
    <xf numFmtId="0" fontId="44" fillId="7" borderId="1" xfId="0" applyFont="1" applyFill="1" applyBorder="1" applyAlignment="1" applyProtection="1">
      <alignment vertical="center"/>
      <protection locked="0"/>
    </xf>
    <xf numFmtId="0" fontId="44" fillId="7" borderId="1" xfId="0" applyFont="1" applyFill="1" applyBorder="1" applyAlignment="1" applyProtection="1">
      <alignment horizontal="center" vertical="center"/>
      <protection locked="0"/>
    </xf>
    <xf numFmtId="0" fontId="44" fillId="8" borderId="1" xfId="0" applyFont="1" applyFill="1" applyBorder="1" applyAlignment="1" applyProtection="1">
      <alignment vertical="center"/>
      <protection locked="0"/>
    </xf>
    <xf numFmtId="0" fontId="44" fillId="8" borderId="1" xfId="0" applyFont="1" applyFill="1" applyBorder="1" applyAlignment="1" applyProtection="1">
      <alignment horizontal="center" vertical="center" wrapText="1"/>
      <protection locked="0"/>
    </xf>
    <xf numFmtId="0" fontId="44" fillId="8" borderId="1" xfId="0" applyFont="1" applyFill="1" applyBorder="1" applyAlignment="1" applyProtection="1">
      <alignment horizontal="center" vertical="center"/>
      <protection locked="0"/>
    </xf>
    <xf numFmtId="9" fontId="44" fillId="8" borderId="22" xfId="0" applyNumberFormat="1" applyFont="1" applyFill="1" applyBorder="1" applyAlignment="1" applyProtection="1">
      <alignment horizontal="center" vertical="center" wrapText="1"/>
      <protection locked="0"/>
    </xf>
    <xf numFmtId="9" fontId="44" fillId="8" borderId="22" xfId="2" applyFont="1" applyFill="1" applyBorder="1" applyAlignment="1" applyProtection="1">
      <alignment horizontal="center" vertical="center"/>
      <protection locked="0"/>
    </xf>
    <xf numFmtId="0" fontId="44" fillId="8" borderId="22" xfId="0" applyFont="1" applyFill="1" applyBorder="1" applyAlignment="1" applyProtection="1">
      <alignment horizontal="center" vertical="center"/>
      <protection locked="0"/>
    </xf>
    <xf numFmtId="9" fontId="72" fillId="8" borderId="22" xfId="2" applyFont="1" applyFill="1" applyBorder="1" applyAlignment="1" applyProtection="1">
      <alignment horizontal="center" vertical="center"/>
      <protection locked="0"/>
    </xf>
    <xf numFmtId="0" fontId="44" fillId="8" borderId="22" xfId="0" applyFont="1" applyFill="1" applyBorder="1" applyProtection="1">
      <protection locked="0"/>
    </xf>
    <xf numFmtId="0" fontId="44" fillId="8" borderId="22" xfId="0" applyFont="1" applyFill="1" applyBorder="1" applyAlignment="1" applyProtection="1">
      <alignment horizontal="center" vertical="center" wrapText="1"/>
      <protection locked="0"/>
    </xf>
    <xf numFmtId="0" fontId="44" fillId="9" borderId="0" xfId="0" applyFont="1" applyFill="1" applyProtection="1">
      <protection locked="0"/>
    </xf>
    <xf numFmtId="0" fontId="44" fillId="9" borderId="1" xfId="0" applyFont="1" applyFill="1" applyBorder="1" applyAlignment="1" applyProtection="1">
      <alignment vertical="center"/>
      <protection locked="0"/>
    </xf>
    <xf numFmtId="0" fontId="44" fillId="9" borderId="1" xfId="0" applyFont="1" applyFill="1" applyBorder="1" applyAlignment="1" applyProtection="1">
      <alignment horizontal="center" vertical="center"/>
      <protection locked="0"/>
    </xf>
    <xf numFmtId="0" fontId="44" fillId="10" borderId="1" xfId="0" applyFont="1" applyFill="1" applyBorder="1" applyAlignment="1" applyProtection="1">
      <alignment vertical="center"/>
      <protection locked="0"/>
    </xf>
    <xf numFmtId="0" fontId="44" fillId="10" borderId="1" xfId="0" applyFont="1" applyFill="1" applyBorder="1" applyAlignment="1" applyProtection="1">
      <alignment horizontal="center" vertical="center" wrapText="1"/>
      <protection locked="0"/>
    </xf>
    <xf numFmtId="0" fontId="44" fillId="10" borderId="1" xfId="0" applyFont="1" applyFill="1" applyBorder="1" applyAlignment="1" applyProtection="1">
      <alignment horizontal="center" vertical="center"/>
      <protection locked="0"/>
    </xf>
    <xf numFmtId="9" fontId="44" fillId="10" borderId="1" xfId="0" applyNumberFormat="1" applyFont="1" applyFill="1" applyBorder="1" applyAlignment="1" applyProtection="1">
      <alignment horizontal="center" vertical="center" wrapText="1"/>
      <protection locked="0"/>
    </xf>
    <xf numFmtId="9" fontId="44" fillId="10" borderId="1" xfId="2" applyFont="1" applyFill="1" applyBorder="1" applyAlignment="1" applyProtection="1">
      <alignment horizontal="center" vertical="center"/>
      <protection locked="0"/>
    </xf>
    <xf numFmtId="9" fontId="72" fillId="10" borderId="1" xfId="2" applyFont="1" applyFill="1" applyBorder="1" applyAlignment="1" applyProtection="1">
      <alignment horizontal="center" vertical="center"/>
      <protection locked="0"/>
    </xf>
    <xf numFmtId="9" fontId="44" fillId="10" borderId="1" xfId="0" applyNumberFormat="1" applyFont="1" applyFill="1" applyBorder="1" applyAlignment="1" applyProtection="1">
      <alignment horizontal="center" vertical="center"/>
      <protection locked="0"/>
    </xf>
    <xf numFmtId="0" fontId="44" fillId="10" borderId="1" xfId="0" applyFont="1" applyFill="1" applyBorder="1" applyProtection="1">
      <protection locked="0"/>
    </xf>
    <xf numFmtId="0" fontId="44" fillId="11" borderId="0" xfId="0" applyFont="1" applyFill="1" applyProtection="1">
      <protection locked="0"/>
    </xf>
    <xf numFmtId="9" fontId="62" fillId="0" borderId="22" xfId="0" applyNumberFormat="1" applyFont="1" applyBorder="1" applyAlignment="1" applyProtection="1">
      <alignment horizontal="center" vertical="center" wrapText="1"/>
      <protection locked="0"/>
    </xf>
    <xf numFmtId="0" fontId="62" fillId="0" borderId="22" xfId="0" applyFont="1" applyBorder="1" applyAlignment="1" applyProtection="1">
      <alignment horizontal="center" vertical="center"/>
      <protection locked="0"/>
    </xf>
    <xf numFmtId="9" fontId="65" fillId="0" borderId="22" xfId="0" applyNumberFormat="1" applyFont="1" applyBorder="1" applyAlignment="1" applyProtection="1">
      <alignment horizontal="center" vertical="center"/>
      <protection locked="0"/>
    </xf>
    <xf numFmtId="0" fontId="62" fillId="0" borderId="22" xfId="0" applyFont="1" applyBorder="1" applyProtection="1">
      <protection locked="0"/>
    </xf>
    <xf numFmtId="167" fontId="65" fillId="0" borderId="1" xfId="5" applyNumberFormat="1" applyFont="1" applyFill="1" applyBorder="1" applyAlignment="1" applyProtection="1">
      <alignment horizontal="right" vertical="center"/>
      <protection locked="0"/>
    </xf>
    <xf numFmtId="9" fontId="62" fillId="0" borderId="1" xfId="0" applyNumberFormat="1" applyFont="1" applyBorder="1" applyAlignment="1" applyProtection="1">
      <alignment horizontal="center" vertical="center" wrapText="1"/>
      <protection locked="0"/>
    </xf>
    <xf numFmtId="0" fontId="62" fillId="0" borderId="1" xfId="0" applyFont="1" applyBorder="1" applyAlignment="1" applyProtection="1">
      <alignment horizontal="center" vertical="center"/>
      <protection locked="0"/>
    </xf>
    <xf numFmtId="9" fontId="65" fillId="0" borderId="1" xfId="0" applyNumberFormat="1" applyFont="1" applyBorder="1" applyAlignment="1" applyProtection="1">
      <alignment horizontal="center" vertical="center"/>
      <protection locked="0"/>
    </xf>
    <xf numFmtId="0" fontId="62" fillId="0" borderId="1" xfId="0" applyFont="1" applyBorder="1" applyProtection="1">
      <protection locked="0"/>
    </xf>
    <xf numFmtId="0" fontId="62" fillId="0" borderId="25" xfId="0" applyFont="1" applyBorder="1" applyAlignment="1" applyProtection="1">
      <alignment wrapText="1"/>
      <protection locked="0"/>
    </xf>
    <xf numFmtId="9" fontId="72" fillId="10" borderId="1" xfId="0" applyNumberFormat="1" applyFont="1" applyFill="1" applyBorder="1" applyAlignment="1" applyProtection="1">
      <alignment horizontal="center" vertical="center"/>
      <protection locked="0"/>
    </xf>
    <xf numFmtId="0" fontId="62" fillId="0" borderId="25" xfId="0" applyFont="1" applyBorder="1" applyProtection="1">
      <protection locked="0"/>
    </xf>
    <xf numFmtId="8" fontId="33" fillId="0" borderId="33" xfId="0" applyNumberFormat="1" applyFont="1" applyBorder="1" applyAlignment="1">
      <alignment horizontal="right" vertical="center"/>
    </xf>
    <xf numFmtId="0" fontId="61" fillId="2" borderId="1" xfId="0" applyFont="1" applyFill="1" applyBorder="1" applyAlignment="1" applyProtection="1">
      <alignment horizontal="right" vertical="center"/>
      <protection locked="0"/>
    </xf>
    <xf numFmtId="0" fontId="61" fillId="2" borderId="1" xfId="0" applyFont="1" applyFill="1" applyBorder="1" applyAlignment="1" applyProtection="1">
      <alignment vertical="center"/>
      <protection locked="0"/>
    </xf>
    <xf numFmtId="0" fontId="61" fillId="2" borderId="0" xfId="0" applyFont="1" applyFill="1" applyAlignment="1" applyProtection="1">
      <alignment vertical="center"/>
      <protection locked="0"/>
    </xf>
    <xf numFmtId="9" fontId="62" fillId="2" borderId="22" xfId="0" applyNumberFormat="1" applyFont="1" applyFill="1" applyBorder="1" applyAlignment="1" applyProtection="1">
      <alignment horizontal="center" vertical="center" wrapText="1"/>
      <protection locked="0"/>
    </xf>
    <xf numFmtId="0" fontId="62" fillId="2" borderId="22" xfId="0" applyFont="1" applyFill="1" applyBorder="1" applyAlignment="1" applyProtection="1">
      <alignment horizontal="center" vertical="center"/>
      <protection locked="0"/>
    </xf>
    <xf numFmtId="9" fontId="65" fillId="2" borderId="1" xfId="0" applyNumberFormat="1" applyFont="1" applyFill="1" applyBorder="1" applyAlignment="1" applyProtection="1">
      <alignment horizontal="center" vertical="center"/>
      <protection locked="0"/>
    </xf>
    <xf numFmtId="0" fontId="62" fillId="2" borderId="22" xfId="0" applyFont="1" applyFill="1" applyBorder="1" applyProtection="1">
      <protection locked="0"/>
    </xf>
    <xf numFmtId="167" fontId="65" fillId="2" borderId="1" xfId="5" applyNumberFormat="1" applyFont="1" applyFill="1" applyBorder="1" applyAlignment="1" applyProtection="1">
      <alignment horizontal="right" vertical="center"/>
      <protection locked="0"/>
    </xf>
    <xf numFmtId="0" fontId="44" fillId="2" borderId="1" xfId="0" applyFont="1" applyFill="1" applyBorder="1" applyAlignment="1" applyProtection="1">
      <alignment vertical="center"/>
      <protection locked="0"/>
    </xf>
    <xf numFmtId="0" fontId="44" fillId="2" borderId="1" xfId="0" applyFont="1" applyFill="1" applyBorder="1" applyAlignment="1" applyProtection="1">
      <alignment horizontal="center" vertical="center"/>
      <protection locked="0"/>
    </xf>
    <xf numFmtId="0" fontId="62" fillId="2" borderId="1" xfId="0" applyFont="1" applyFill="1" applyBorder="1" applyAlignment="1" applyProtection="1">
      <alignment vertical="center"/>
      <protection locked="0"/>
    </xf>
    <xf numFmtId="0" fontId="65" fillId="2" borderId="1" xfId="0" applyFont="1" applyFill="1" applyBorder="1" applyAlignment="1" applyProtection="1">
      <alignment horizontal="center" vertical="center" wrapText="1"/>
      <protection locked="0"/>
    </xf>
    <xf numFmtId="0" fontId="62" fillId="2" borderId="1" xfId="0" applyFont="1" applyFill="1" applyBorder="1" applyAlignment="1" applyProtection="1">
      <alignment horizontal="center" vertical="center"/>
      <protection locked="0"/>
    </xf>
    <xf numFmtId="9" fontId="44" fillId="2" borderId="22" xfId="0" applyNumberFormat="1" applyFont="1" applyFill="1" applyBorder="1" applyAlignment="1" applyProtection="1">
      <alignment horizontal="center" vertical="center" wrapText="1"/>
      <protection locked="0"/>
    </xf>
    <xf numFmtId="9" fontId="44" fillId="2" borderId="22" xfId="2" applyFont="1" applyFill="1" applyBorder="1" applyAlignment="1" applyProtection="1">
      <alignment horizontal="center" vertical="center"/>
      <protection locked="0"/>
    </xf>
    <xf numFmtId="9" fontId="44" fillId="2" borderId="22" xfId="0" applyNumberFormat="1" applyFont="1" applyFill="1" applyBorder="1" applyAlignment="1" applyProtection="1">
      <alignment horizontal="center" vertical="center"/>
      <protection locked="0"/>
    </xf>
    <xf numFmtId="0" fontId="44" fillId="2" borderId="22" xfId="0" applyFont="1" applyFill="1" applyBorder="1" applyAlignment="1" applyProtection="1">
      <alignment horizontal="center" vertical="center"/>
      <protection locked="0"/>
    </xf>
    <xf numFmtId="0" fontId="44" fillId="2" borderId="22" xfId="0" applyFont="1" applyFill="1" applyBorder="1" applyProtection="1">
      <protection locked="0"/>
    </xf>
    <xf numFmtId="0" fontId="44" fillId="2" borderId="0" xfId="0" applyFont="1" applyFill="1" applyProtection="1">
      <protection locked="0"/>
    </xf>
    <xf numFmtId="0" fontId="62" fillId="2" borderId="1" xfId="0" applyFont="1" applyFill="1" applyBorder="1" applyAlignment="1" applyProtection="1">
      <alignment horizontal="center" vertical="center" wrapText="1"/>
      <protection locked="0"/>
    </xf>
    <xf numFmtId="0" fontId="62" fillId="0" borderId="23" xfId="0" applyFont="1" applyBorder="1" applyAlignment="1" applyProtection="1">
      <alignment wrapText="1"/>
      <protection locked="0"/>
    </xf>
    <xf numFmtId="0" fontId="44" fillId="2" borderId="24" xfId="0" applyFont="1" applyFill="1" applyBorder="1" applyAlignment="1" applyProtection="1">
      <alignment horizontal="left" vertical="center" wrapText="1"/>
      <protection locked="0"/>
    </xf>
    <xf numFmtId="0" fontId="44" fillId="2" borderId="14" xfId="0" applyFont="1" applyFill="1" applyBorder="1" applyAlignment="1" applyProtection="1">
      <alignment horizontal="left" vertical="center" wrapText="1"/>
      <protection locked="0"/>
    </xf>
    <xf numFmtId="0" fontId="44" fillId="2" borderId="0" xfId="0" applyFont="1" applyFill="1" applyAlignment="1" applyProtection="1">
      <alignment vertical="center"/>
      <protection locked="0"/>
    </xf>
    <xf numFmtId="0" fontId="62" fillId="2" borderId="0" xfId="0" applyFont="1" applyFill="1" applyAlignment="1" applyProtection="1">
      <alignment horizontal="center" vertical="center" wrapText="1"/>
      <protection locked="0"/>
    </xf>
    <xf numFmtId="0" fontId="62" fillId="2" borderId="0" xfId="0" applyFont="1" applyFill="1" applyAlignment="1" applyProtection="1">
      <alignment vertical="center"/>
      <protection locked="0"/>
    </xf>
    <xf numFmtId="9" fontId="65" fillId="2" borderId="22" xfId="0" applyNumberFormat="1" applyFont="1" applyFill="1" applyBorder="1" applyAlignment="1" applyProtection="1">
      <alignment horizontal="center" vertical="center"/>
      <protection locked="0"/>
    </xf>
    <xf numFmtId="0" fontId="62" fillId="2" borderId="0" xfId="0" applyFont="1" applyFill="1" applyAlignment="1" applyProtection="1">
      <alignment wrapText="1"/>
      <protection locked="0"/>
    </xf>
    <xf numFmtId="167" fontId="65" fillId="2" borderId="22" xfId="5" applyNumberFormat="1" applyFont="1" applyFill="1" applyBorder="1" applyAlignment="1" applyProtection="1">
      <alignment horizontal="right" vertical="center"/>
      <protection locked="0"/>
    </xf>
    <xf numFmtId="0" fontId="44" fillId="0" borderId="0" xfId="0" applyFont="1" applyAlignment="1" applyProtection="1">
      <alignment wrapText="1"/>
      <protection locked="0"/>
    </xf>
    <xf numFmtId="0" fontId="44" fillId="0" borderId="0" xfId="0" applyFont="1" applyAlignment="1" applyProtection="1">
      <alignment horizontal="center" wrapText="1"/>
      <protection locked="0"/>
    </xf>
    <xf numFmtId="0" fontId="72" fillId="0" borderId="0" xfId="0" applyFont="1" applyProtection="1">
      <protection locked="0"/>
    </xf>
    <xf numFmtId="0" fontId="44" fillId="0" borderId="28" xfId="0" applyFont="1" applyBorder="1" applyProtection="1">
      <protection locked="0"/>
    </xf>
    <xf numFmtId="0" fontId="44" fillId="0" borderId="0" xfId="0" applyFont="1" applyAlignment="1" applyProtection="1">
      <alignment horizontal="center"/>
      <protection locked="0"/>
    </xf>
    <xf numFmtId="0" fontId="62" fillId="0" borderId="0" xfId="0" applyFont="1" applyAlignment="1" applyProtection="1">
      <alignment horizontal="center"/>
      <protection locked="0"/>
    </xf>
    <xf numFmtId="167" fontId="62" fillId="2" borderId="22" xfId="1" applyNumberFormat="1" applyFont="1" applyFill="1" applyBorder="1" applyAlignment="1" applyProtection="1">
      <alignment horizontal="right" vertical="center"/>
      <protection locked="0"/>
    </xf>
    <xf numFmtId="0" fontId="34" fillId="0" borderId="23" xfId="0" applyFont="1" applyBorder="1" applyAlignment="1" applyProtection="1">
      <alignment vertical="center" wrapText="1"/>
      <protection locked="0"/>
    </xf>
    <xf numFmtId="0" fontId="34" fillId="0" borderId="25" xfId="0" applyFont="1" applyBorder="1" applyAlignment="1" applyProtection="1">
      <alignment vertical="center" wrapText="1"/>
      <protection locked="0"/>
    </xf>
    <xf numFmtId="165" fontId="57" fillId="6" borderId="2" xfId="3" applyNumberFormat="1"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 fillId="5" borderId="13" xfId="0" applyFont="1" applyFill="1" applyBorder="1" applyAlignment="1">
      <alignment horizontal="right" vertical="center" wrapText="1"/>
    </xf>
    <xf numFmtId="0" fontId="63" fillId="2" borderId="28" xfId="0" applyFont="1" applyFill="1" applyBorder="1" applyProtection="1">
      <protection locked="0"/>
    </xf>
    <xf numFmtId="0" fontId="66" fillId="0" borderId="0" xfId="0" applyFont="1" applyProtection="1">
      <protection locked="0"/>
    </xf>
    <xf numFmtId="0" fontId="63" fillId="0" borderId="0" xfId="0" applyFont="1" applyAlignment="1" applyProtection="1">
      <alignment wrapText="1"/>
      <protection locked="0"/>
    </xf>
    <xf numFmtId="0" fontId="62" fillId="0" borderId="0" xfId="0" applyFont="1" applyAlignment="1" applyProtection="1">
      <alignment horizontal="center" wrapText="1"/>
      <protection locked="0"/>
    </xf>
    <xf numFmtId="0" fontId="63" fillId="0" borderId="0" xfId="0" applyFont="1" applyAlignment="1" applyProtection="1">
      <alignment horizontal="center" wrapText="1"/>
      <protection locked="0"/>
    </xf>
    <xf numFmtId="0" fontId="60" fillId="2" borderId="1" xfId="0" applyFont="1" applyFill="1" applyBorder="1" applyAlignment="1">
      <alignment horizontal="center" vertical="center"/>
    </xf>
    <xf numFmtId="0" fontId="60" fillId="2" borderId="1" xfId="0" applyFont="1" applyFill="1" applyBorder="1" applyAlignment="1">
      <alignment vertical="center"/>
    </xf>
    <xf numFmtId="165" fontId="59" fillId="6" borderId="1" xfId="3" applyNumberFormat="1" applyFont="1" applyFill="1" applyBorder="1" applyAlignment="1">
      <alignment horizontal="center" vertical="center" textRotation="90" wrapText="1"/>
    </xf>
    <xf numFmtId="165" fontId="71" fillId="6" borderId="1" xfId="3" applyNumberFormat="1" applyFont="1" applyFill="1" applyBorder="1" applyAlignment="1">
      <alignment horizontal="center" vertical="center" textRotation="90" wrapText="1"/>
    </xf>
    <xf numFmtId="0" fontId="44" fillId="0" borderId="0" xfId="0" applyFont="1" applyAlignment="1" applyProtection="1">
      <alignment vertical="center"/>
      <protection locked="0"/>
    </xf>
    <xf numFmtId="0" fontId="44" fillId="9" borderId="0" xfId="0" applyFont="1" applyFill="1" applyAlignment="1" applyProtection="1">
      <alignment vertical="center"/>
      <protection locked="0"/>
    </xf>
    <xf numFmtId="0" fontId="44" fillId="8" borderId="22" xfId="0" applyFont="1" applyFill="1" applyBorder="1" applyAlignment="1" applyProtection="1">
      <alignment vertical="center"/>
      <protection locked="0"/>
    </xf>
    <xf numFmtId="0" fontId="61" fillId="10" borderId="1" xfId="0" applyFont="1" applyFill="1" applyBorder="1" applyAlignment="1" applyProtection="1">
      <alignment vertical="center"/>
      <protection locked="0"/>
    </xf>
    <xf numFmtId="0" fontId="62" fillId="10" borderId="1" xfId="0" applyFont="1" applyFill="1" applyBorder="1" applyAlignment="1" applyProtection="1">
      <alignment horizontal="center" vertical="center"/>
      <protection locked="0"/>
    </xf>
    <xf numFmtId="0" fontId="62" fillId="10" borderId="1" xfId="0" applyFont="1" applyFill="1" applyBorder="1" applyAlignment="1" applyProtection="1">
      <alignment vertical="center"/>
      <protection locked="0"/>
    </xf>
    <xf numFmtId="0" fontId="61" fillId="2" borderId="1" xfId="0" applyFont="1" applyFill="1" applyBorder="1" applyAlignment="1" applyProtection="1">
      <alignment horizontal="left" vertical="center" wrapText="1"/>
      <protection locked="0"/>
    </xf>
    <xf numFmtId="0" fontId="61" fillId="2" borderId="33" xfId="0" applyFont="1" applyFill="1" applyBorder="1" applyAlignment="1">
      <alignment horizontal="center" vertical="center" wrapText="1"/>
    </xf>
    <xf numFmtId="9" fontId="44" fillId="2" borderId="1" xfId="0" applyNumberFormat="1" applyFont="1" applyFill="1" applyBorder="1" applyAlignment="1" applyProtection="1">
      <alignment horizontal="center" vertical="center" wrapText="1"/>
      <protection locked="0"/>
    </xf>
    <xf numFmtId="9" fontId="44" fillId="2" borderId="1" xfId="2" applyFont="1" applyFill="1" applyBorder="1" applyAlignment="1" applyProtection="1">
      <alignment horizontal="center" vertical="center"/>
      <protection locked="0"/>
    </xf>
    <xf numFmtId="9" fontId="61" fillId="2" borderId="1" xfId="0" applyNumberFormat="1" applyFont="1" applyFill="1" applyBorder="1" applyAlignment="1" applyProtection="1">
      <alignment horizontal="center" vertical="center"/>
      <protection locked="0"/>
    </xf>
    <xf numFmtId="0" fontId="60" fillId="2" borderId="0" xfId="0" applyFont="1" applyFill="1" applyAlignment="1" applyProtection="1">
      <alignment vertical="center"/>
      <protection locked="0"/>
    </xf>
    <xf numFmtId="0" fontId="73" fillId="2" borderId="1" xfId="0" applyFont="1" applyFill="1" applyBorder="1" applyAlignment="1" applyProtection="1">
      <alignment vertical="center"/>
      <protection locked="0"/>
    </xf>
    <xf numFmtId="0" fontId="61" fillId="0" borderId="30" xfId="0" applyFont="1" applyBorder="1" applyAlignment="1" applyProtection="1">
      <alignment horizontal="left" vertical="center" wrapText="1"/>
      <protection locked="0"/>
    </xf>
    <xf numFmtId="9" fontId="44" fillId="2" borderId="1" xfId="0" applyNumberFormat="1" applyFont="1" applyFill="1" applyBorder="1" applyAlignment="1" applyProtection="1">
      <alignment horizontal="center" vertical="center"/>
      <protection locked="0"/>
    </xf>
    <xf numFmtId="0" fontId="44" fillId="2" borderId="25" xfId="0" applyFont="1" applyFill="1" applyBorder="1" applyAlignment="1" applyProtection="1">
      <alignment vertical="center"/>
      <protection locked="0"/>
    </xf>
    <xf numFmtId="0" fontId="61" fillId="0" borderId="33" xfId="0" applyFont="1" applyBorder="1" applyAlignment="1">
      <alignment horizontal="center" vertical="center" wrapText="1"/>
    </xf>
    <xf numFmtId="0" fontId="62" fillId="2" borderId="23" xfId="0" applyFont="1" applyFill="1" applyBorder="1" applyAlignment="1" applyProtection="1">
      <alignment vertical="center" wrapText="1"/>
      <protection locked="0"/>
    </xf>
    <xf numFmtId="0" fontId="62" fillId="2" borderId="25" xfId="0" applyFont="1" applyFill="1" applyBorder="1" applyAlignment="1" applyProtection="1">
      <alignment vertical="center" wrapText="1"/>
      <protection locked="0"/>
    </xf>
    <xf numFmtId="0" fontId="62" fillId="0" borderId="25" xfId="0" applyFont="1" applyBorder="1" applyAlignment="1" applyProtection="1">
      <alignment vertical="center" wrapText="1"/>
      <protection locked="0"/>
    </xf>
    <xf numFmtId="0" fontId="60" fillId="0" borderId="0" xfId="0" applyFont="1" applyAlignment="1" applyProtection="1">
      <alignment vertical="center"/>
      <protection locked="0"/>
    </xf>
    <xf numFmtId="9" fontId="44" fillId="0" borderId="1" xfId="0" applyNumberFormat="1" applyFont="1" applyBorder="1" applyAlignment="1" applyProtection="1">
      <alignment horizontal="center" vertical="center" wrapText="1"/>
      <protection locked="0"/>
    </xf>
    <xf numFmtId="0" fontId="62" fillId="10" borderId="25" xfId="0" applyFont="1" applyFill="1" applyBorder="1" applyAlignment="1" applyProtection="1">
      <alignment vertical="center" wrapText="1"/>
      <protection locked="0"/>
    </xf>
    <xf numFmtId="0" fontId="61" fillId="2" borderId="30" xfId="0" applyFont="1" applyFill="1" applyBorder="1" applyAlignment="1" applyProtection="1">
      <alignment horizontal="left" vertical="center" wrapText="1"/>
      <protection locked="0"/>
    </xf>
    <xf numFmtId="9" fontId="62" fillId="2" borderId="1" xfId="0" applyNumberFormat="1" applyFont="1" applyFill="1" applyBorder="1" applyAlignment="1" applyProtection="1">
      <alignment horizontal="center" vertical="center"/>
      <protection locked="0"/>
    </xf>
    <xf numFmtId="9" fontId="62" fillId="2" borderId="22" xfId="0" applyNumberFormat="1" applyFont="1" applyFill="1" applyBorder="1" applyAlignment="1" applyProtection="1">
      <alignment horizontal="center" vertical="center"/>
      <protection locked="0"/>
    </xf>
    <xf numFmtId="0" fontId="62" fillId="2" borderId="22" xfId="0" applyFont="1" applyFill="1" applyBorder="1" applyAlignment="1" applyProtection="1">
      <alignment vertical="center"/>
      <protection locked="0"/>
    </xf>
    <xf numFmtId="0" fontId="61" fillId="2" borderId="22" xfId="0"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protection locked="0"/>
    </xf>
    <xf numFmtId="0" fontId="61" fillId="2" borderId="0" xfId="0" applyFont="1" applyFill="1" applyAlignment="1" applyProtection="1">
      <alignment horizontal="center" vertical="center" wrapText="1"/>
      <protection locked="0"/>
    </xf>
    <xf numFmtId="0" fontId="44" fillId="10" borderId="0" xfId="0" applyFont="1" applyFill="1" applyAlignment="1" applyProtection="1">
      <alignment vertical="center"/>
      <protection locked="0"/>
    </xf>
    <xf numFmtId="0" fontId="61" fillId="2" borderId="23" xfId="0" applyFont="1" applyFill="1" applyBorder="1" applyAlignment="1" applyProtection="1">
      <alignment vertical="center" wrapText="1"/>
      <protection locked="0"/>
    </xf>
    <xf numFmtId="0" fontId="61" fillId="2" borderId="25" xfId="0" applyFont="1" applyFill="1" applyBorder="1" applyAlignment="1" applyProtection="1">
      <alignment vertical="center" wrapText="1"/>
      <protection locked="0"/>
    </xf>
    <xf numFmtId="0" fontId="61" fillId="2" borderId="0" xfId="0" applyFont="1" applyFill="1" applyAlignment="1">
      <alignment horizontal="center" vertical="center" wrapText="1"/>
    </xf>
    <xf numFmtId="0" fontId="61" fillId="8" borderId="1" xfId="0" applyFont="1" applyFill="1" applyBorder="1" applyAlignment="1" applyProtection="1">
      <alignment horizontal="center" vertical="center"/>
      <protection locked="0"/>
    </xf>
    <xf numFmtId="167" fontId="44" fillId="0" borderId="0" xfId="0" applyNumberFormat="1" applyFont="1" applyAlignment="1" applyProtection="1">
      <alignment vertical="center"/>
      <protection locked="0"/>
    </xf>
    <xf numFmtId="0" fontId="44" fillId="11" borderId="0" xfId="0" applyFont="1" applyFill="1" applyAlignment="1" applyProtection="1">
      <alignment vertical="center"/>
      <protection locked="0"/>
    </xf>
    <xf numFmtId="9" fontId="62" fillId="2" borderId="1" xfId="0" applyNumberFormat="1" applyFont="1" applyFill="1" applyBorder="1" applyAlignment="1" applyProtection="1">
      <alignment horizontal="center" vertical="center" wrapText="1"/>
      <protection locked="0"/>
    </xf>
    <xf numFmtId="0" fontId="62" fillId="0" borderId="23" xfId="0" applyFont="1" applyBorder="1" applyAlignment="1" applyProtection="1">
      <alignment vertical="center" wrapText="1"/>
      <protection locked="0"/>
    </xf>
    <xf numFmtId="9" fontId="61" fillId="0" borderId="1" xfId="0" applyNumberFormat="1" applyFont="1" applyBorder="1" applyAlignment="1" applyProtection="1">
      <alignment horizontal="center" vertical="center"/>
      <protection locked="0"/>
    </xf>
    <xf numFmtId="0" fontId="62" fillId="0" borderId="25" xfId="0" applyFont="1" applyBorder="1" applyAlignment="1" applyProtection="1">
      <alignment vertical="center"/>
      <protection locked="0"/>
    </xf>
    <xf numFmtId="9" fontId="62" fillId="2" borderId="1" xfId="2" applyFont="1" applyFill="1" applyBorder="1" applyAlignment="1" applyProtection="1">
      <alignment horizontal="center" vertical="center"/>
      <protection locked="0"/>
    </xf>
    <xf numFmtId="0" fontId="72" fillId="15" borderId="33" xfId="0" applyFont="1" applyFill="1" applyBorder="1" applyAlignment="1">
      <alignment horizontal="center" vertical="center"/>
    </xf>
    <xf numFmtId="0" fontId="72" fillId="15" borderId="33" xfId="0" applyFont="1" applyFill="1" applyBorder="1" applyAlignment="1">
      <alignment horizontal="center" vertical="center" wrapText="1"/>
    </xf>
    <xf numFmtId="0" fontId="65" fillId="15" borderId="33" xfId="0" applyFont="1" applyFill="1" applyBorder="1" applyAlignment="1">
      <alignment horizontal="center" vertical="center"/>
    </xf>
    <xf numFmtId="9" fontId="72" fillId="15" borderId="38" xfId="0" applyNumberFormat="1" applyFont="1" applyFill="1" applyBorder="1" applyAlignment="1">
      <alignment horizontal="center" vertical="center"/>
    </xf>
    <xf numFmtId="0" fontId="72" fillId="15" borderId="38" xfId="0" applyFont="1" applyFill="1" applyBorder="1" applyAlignment="1">
      <alignment horizontal="center" vertical="center"/>
    </xf>
    <xf numFmtId="9" fontId="60" fillId="15" borderId="38" xfId="0" applyNumberFormat="1" applyFont="1" applyFill="1" applyBorder="1" applyAlignment="1">
      <alignment horizontal="center" vertical="center"/>
    </xf>
    <xf numFmtId="0" fontId="60" fillId="15" borderId="38" xfId="0" applyFont="1" applyFill="1" applyBorder="1" applyAlignment="1">
      <alignment horizontal="center" vertical="center"/>
    </xf>
    <xf numFmtId="0" fontId="72" fillId="15" borderId="38" xfId="0" applyFont="1" applyFill="1" applyBorder="1" applyAlignment="1">
      <alignment vertical="center"/>
    </xf>
    <xf numFmtId="0" fontId="72" fillId="15" borderId="38" xfId="0" applyFont="1" applyFill="1" applyBorder="1" applyAlignment="1">
      <alignment horizontal="center" vertical="center" wrapText="1"/>
    </xf>
    <xf numFmtId="0" fontId="72" fillId="10" borderId="0" xfId="0" applyFont="1" applyFill="1" applyAlignment="1">
      <alignment vertical="center"/>
    </xf>
    <xf numFmtId="0" fontId="72" fillId="15" borderId="0" xfId="0" applyFont="1" applyFill="1" applyAlignment="1">
      <alignment vertical="center"/>
    </xf>
    <xf numFmtId="0" fontId="61" fillId="2" borderId="33" xfId="0" applyFont="1" applyFill="1" applyBorder="1" applyAlignment="1">
      <alignment horizontal="center" vertical="center"/>
    </xf>
    <xf numFmtId="0" fontId="61" fillId="2" borderId="33" xfId="0" applyFont="1" applyFill="1" applyBorder="1" applyAlignment="1">
      <alignment vertical="center"/>
    </xf>
    <xf numFmtId="0" fontId="61" fillId="2" borderId="33" xfId="0" applyFont="1" applyFill="1" applyBorder="1" applyAlignment="1">
      <alignment horizontal="left" vertical="center" wrapText="1"/>
    </xf>
    <xf numFmtId="0" fontId="65" fillId="2" borderId="33" xfId="0" applyFont="1" applyFill="1" applyBorder="1" applyAlignment="1">
      <alignment horizontal="center" vertical="center" wrapText="1"/>
    </xf>
    <xf numFmtId="0" fontId="65" fillId="2" borderId="33" xfId="0" applyFont="1" applyFill="1" applyBorder="1" applyAlignment="1">
      <alignment horizontal="center" vertical="center"/>
    </xf>
    <xf numFmtId="9" fontId="61" fillId="2" borderId="33" xfId="0" applyNumberFormat="1" applyFont="1" applyFill="1" applyBorder="1" applyAlignment="1">
      <alignment horizontal="center" vertical="center"/>
    </xf>
    <xf numFmtId="0" fontId="65" fillId="2" borderId="33" xfId="0" applyFont="1" applyFill="1" applyBorder="1" applyAlignment="1">
      <alignment vertical="center"/>
    </xf>
    <xf numFmtId="0" fontId="65" fillId="2" borderId="33" xfId="0" applyFont="1" applyFill="1" applyBorder="1" applyAlignment="1">
      <alignment vertical="center" wrapText="1"/>
    </xf>
    <xf numFmtId="0" fontId="60" fillId="2" borderId="0" xfId="0" applyFont="1" applyFill="1" applyAlignment="1">
      <alignment vertical="center"/>
    </xf>
    <xf numFmtId="0" fontId="65" fillId="2" borderId="39" xfId="0" applyFont="1" applyFill="1" applyBorder="1" applyAlignment="1">
      <alignment vertical="center" wrapText="1"/>
    </xf>
    <xf numFmtId="9" fontId="44" fillId="8" borderId="1" xfId="0" applyNumberFormat="1" applyFont="1" applyFill="1" applyBorder="1" applyAlignment="1" applyProtection="1">
      <alignment horizontal="center" vertical="center" wrapText="1"/>
      <protection locked="0"/>
    </xf>
    <xf numFmtId="9" fontId="44" fillId="8" borderId="1" xfId="2" applyFont="1" applyFill="1" applyBorder="1" applyAlignment="1" applyProtection="1">
      <alignment horizontal="center" vertical="center"/>
      <protection locked="0"/>
    </xf>
    <xf numFmtId="9" fontId="60" fillId="8" borderId="1" xfId="0" applyNumberFormat="1" applyFont="1" applyFill="1" applyBorder="1" applyAlignment="1" applyProtection="1">
      <alignment horizontal="center" vertical="center"/>
      <protection locked="0"/>
    </xf>
    <xf numFmtId="9" fontId="44" fillId="8" borderId="1" xfId="0" applyNumberFormat="1" applyFont="1" applyFill="1" applyBorder="1" applyAlignment="1" applyProtection="1">
      <alignment horizontal="center" vertical="center"/>
      <protection locked="0"/>
    </xf>
    <xf numFmtId="0" fontId="44" fillId="8" borderId="0" xfId="0" applyFont="1" applyFill="1" applyAlignment="1" applyProtection="1">
      <alignment vertical="center"/>
      <protection locked="0"/>
    </xf>
    <xf numFmtId="167" fontId="44" fillId="8" borderId="0" xfId="0" applyNumberFormat="1" applyFont="1" applyFill="1" applyAlignment="1" applyProtection="1">
      <alignment vertical="center"/>
      <protection locked="0"/>
    </xf>
    <xf numFmtId="167" fontId="44" fillId="10" borderId="0" xfId="0" applyNumberFormat="1" applyFont="1" applyFill="1" applyAlignment="1" applyProtection="1">
      <alignment vertical="center"/>
      <protection locked="0"/>
    </xf>
    <xf numFmtId="9" fontId="72" fillId="12" borderId="38" xfId="0" applyNumberFormat="1" applyFont="1" applyFill="1" applyBorder="1" applyAlignment="1">
      <alignment horizontal="center" vertical="center"/>
    </xf>
    <xf numFmtId="0" fontId="72" fillId="15" borderId="33" xfId="0" applyFont="1" applyFill="1" applyBorder="1" applyAlignment="1">
      <alignment vertical="center"/>
    </xf>
    <xf numFmtId="0" fontId="72" fillId="12" borderId="33" xfId="0" applyFont="1" applyFill="1" applyBorder="1" applyAlignment="1">
      <alignment horizontal="center" vertical="center" wrapText="1"/>
    </xf>
    <xf numFmtId="0" fontId="61" fillId="0" borderId="33" xfId="0" applyFont="1" applyBorder="1" applyAlignment="1">
      <alignment vertical="center"/>
    </xf>
    <xf numFmtId="0" fontId="61" fillId="0" borderId="33" xfId="0" applyFont="1" applyBorder="1" applyAlignment="1">
      <alignment horizontal="left" vertical="center" wrapText="1"/>
    </xf>
    <xf numFmtId="0" fontId="44" fillId="0" borderId="0" xfId="0" applyFont="1" applyAlignment="1" applyProtection="1">
      <alignment horizontal="center" vertical="center"/>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protection locked="0"/>
    </xf>
    <xf numFmtId="0" fontId="59" fillId="0" borderId="0" xfId="0" applyFont="1" applyAlignment="1" applyProtection="1">
      <alignment horizontal="center" vertical="center"/>
      <protection locked="0"/>
    </xf>
    <xf numFmtId="0" fontId="44" fillId="8" borderId="26" xfId="0" applyFont="1" applyFill="1" applyBorder="1" applyAlignment="1" applyProtection="1">
      <alignment horizontal="right" vertical="center"/>
      <protection locked="0"/>
    </xf>
    <xf numFmtId="169" fontId="44" fillId="8" borderId="27" xfId="0" applyNumberFormat="1" applyFont="1" applyFill="1" applyBorder="1" applyAlignment="1" applyProtection="1">
      <alignment vertical="center"/>
      <protection locked="0"/>
    </xf>
    <xf numFmtId="0" fontId="44" fillId="0" borderId="28" xfId="0" applyFont="1" applyBorder="1" applyAlignment="1" applyProtection="1">
      <alignment vertical="center" wrapText="1"/>
      <protection locked="0"/>
    </xf>
    <xf numFmtId="0" fontId="44" fillId="0" borderId="28" xfId="0" applyFont="1" applyBorder="1" applyAlignment="1" applyProtection="1">
      <alignment vertical="center"/>
      <protection locked="0"/>
    </xf>
    <xf numFmtId="0" fontId="62" fillId="0" borderId="0" xfId="0" applyFont="1" applyAlignment="1" applyProtection="1">
      <alignment horizontal="center" vertical="center" wrapText="1"/>
      <protection locked="0"/>
    </xf>
    <xf numFmtId="0" fontId="61" fillId="0" borderId="1" xfId="0" applyFont="1" applyBorder="1" applyAlignment="1" applyProtection="1">
      <alignment horizontal="left" vertical="center" wrapText="1"/>
      <protection locked="0"/>
    </xf>
    <xf numFmtId="167" fontId="61" fillId="2" borderId="1" xfId="5" applyNumberFormat="1" applyFont="1" applyFill="1" applyBorder="1" applyAlignment="1" applyProtection="1">
      <alignment horizontal="right" vertical="center"/>
      <protection locked="0"/>
    </xf>
    <xf numFmtId="0" fontId="61" fillId="2" borderId="33" xfId="0" applyFont="1" applyFill="1" applyBorder="1" applyAlignment="1">
      <alignment horizontal="right" vertical="center"/>
    </xf>
    <xf numFmtId="9" fontId="65" fillId="2" borderId="22" xfId="2" applyFont="1" applyFill="1" applyBorder="1" applyAlignment="1" applyProtection="1">
      <alignment horizontal="center" vertical="center"/>
      <protection locked="0"/>
    </xf>
    <xf numFmtId="169" fontId="61" fillId="0" borderId="33" xfId="0" applyNumberFormat="1" applyFont="1" applyBorder="1" applyAlignment="1">
      <alignment horizontal="right" vertical="center"/>
    </xf>
    <xf numFmtId="0" fontId="61" fillId="0" borderId="33" xfId="0" applyFont="1" applyBorder="1" applyAlignment="1">
      <alignment horizontal="right" vertical="center"/>
    </xf>
    <xf numFmtId="167" fontId="60" fillId="15" borderId="38" xfId="0" applyNumberFormat="1" applyFont="1" applyFill="1" applyBorder="1" applyAlignment="1">
      <alignment horizontal="right" vertical="center"/>
    </xf>
    <xf numFmtId="167" fontId="60" fillId="8" borderId="1" xfId="1" applyNumberFormat="1" applyFont="1" applyFill="1" applyBorder="1" applyAlignment="1" applyProtection="1">
      <alignment horizontal="right" vertical="center"/>
      <protection locked="0"/>
    </xf>
    <xf numFmtId="0" fontId="27" fillId="0" borderId="0" xfId="0" applyFont="1" applyAlignment="1" applyProtection="1">
      <alignment horizontal="right"/>
      <protection locked="0"/>
    </xf>
    <xf numFmtId="0" fontId="34" fillId="0" borderId="15" xfId="0" applyFont="1" applyBorder="1" applyAlignment="1" applyProtection="1">
      <alignment horizontal="center" vertical="center" wrapText="1"/>
      <protection locked="0"/>
    </xf>
    <xf numFmtId="9" fontId="34" fillId="0" borderId="1" xfId="2" applyFont="1" applyBorder="1" applyAlignment="1" applyProtection="1">
      <alignment horizontal="center" vertical="center"/>
      <protection locked="0"/>
    </xf>
    <xf numFmtId="0" fontId="27"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34" fillId="2" borderId="1" xfId="0" applyFont="1" applyFill="1" applyBorder="1" applyAlignment="1" applyProtection="1">
      <alignment horizontal="center" wrapText="1"/>
      <protection locked="0"/>
    </xf>
    <xf numFmtId="0" fontId="32" fillId="0" borderId="31" xfId="0" applyFont="1" applyBorder="1" applyAlignment="1" applyProtection="1">
      <alignment horizontal="center" vertical="center" wrapText="1"/>
      <protection locked="0"/>
    </xf>
    <xf numFmtId="0" fontId="29" fillId="0" borderId="0" xfId="0" applyFont="1" applyAlignment="1" applyProtection="1">
      <alignment vertical="center"/>
      <protection locked="0"/>
    </xf>
    <xf numFmtId="165" fontId="7" fillId="3" borderId="0" xfId="3" applyNumberFormat="1" applyFont="1" applyFill="1" applyAlignment="1">
      <alignment horizontal="center" vertical="center"/>
    </xf>
    <xf numFmtId="165" fontId="7" fillId="3" borderId="10" xfId="3" applyNumberFormat="1" applyFont="1" applyFill="1" applyBorder="1" applyAlignment="1">
      <alignment horizontal="center" vertical="center"/>
    </xf>
    <xf numFmtId="165" fontId="39" fillId="3" borderId="0" xfId="3" applyNumberFormat="1" applyFont="1" applyFill="1" applyAlignment="1">
      <alignment horizontal="center" vertical="center"/>
    </xf>
    <xf numFmtId="165" fontId="39" fillId="3" borderId="10" xfId="3" applyNumberFormat="1" applyFont="1" applyFill="1" applyBorder="1" applyAlignment="1">
      <alignment horizontal="center" vertical="center"/>
    </xf>
    <xf numFmtId="165" fontId="15" fillId="3" borderId="0" xfId="3" applyNumberFormat="1" applyFont="1" applyFill="1" applyAlignment="1">
      <alignment horizontal="center" vertical="center"/>
    </xf>
    <xf numFmtId="165" fontId="15" fillId="3" borderId="10" xfId="3" applyNumberFormat="1" applyFont="1" applyFill="1" applyBorder="1" applyAlignment="1">
      <alignment horizontal="center" vertical="center"/>
    </xf>
    <xf numFmtId="165" fontId="5" fillId="3" borderId="0" xfId="3" applyNumberFormat="1" applyFont="1" applyFill="1" applyAlignment="1">
      <alignment horizontal="center" vertical="center"/>
    </xf>
    <xf numFmtId="165" fontId="5" fillId="3" borderId="10" xfId="3" applyNumberFormat="1" applyFont="1" applyFill="1" applyBorder="1" applyAlignment="1">
      <alignment horizontal="center" vertical="center"/>
    </xf>
    <xf numFmtId="165" fontId="52" fillId="3" borderId="0" xfId="3" applyNumberFormat="1" applyFont="1" applyFill="1" applyAlignment="1">
      <alignment horizontal="center" vertical="center"/>
    </xf>
    <xf numFmtId="165" fontId="70" fillId="3" borderId="10" xfId="3" applyNumberFormat="1" applyFont="1" applyFill="1" applyBorder="1" applyAlignment="1">
      <alignment horizontal="center" vertical="center"/>
    </xf>
    <xf numFmtId="0" fontId="61" fillId="16" borderId="1" xfId="0" applyFont="1" applyFill="1" applyBorder="1" applyAlignment="1" applyProtection="1">
      <alignment horizontal="center" vertical="center" wrapText="1"/>
      <protection locked="0"/>
    </xf>
    <xf numFmtId="0" fontId="34" fillId="16" borderId="1" xfId="0" applyFont="1" applyFill="1" applyBorder="1" applyAlignment="1" applyProtection="1">
      <alignment horizontal="center" vertical="center" wrapText="1"/>
      <protection locked="0"/>
    </xf>
    <xf numFmtId="0" fontId="61" fillId="16" borderId="1" xfId="0" applyFont="1" applyFill="1" applyBorder="1" applyAlignment="1" applyProtection="1">
      <alignment horizontal="left" vertical="center" wrapText="1"/>
      <protection locked="0"/>
    </xf>
    <xf numFmtId="0" fontId="27" fillId="8" borderId="24" xfId="0" applyFont="1" applyFill="1" applyBorder="1" applyAlignment="1" applyProtection="1">
      <alignment horizontal="left" vertical="center" wrapText="1"/>
      <protection locked="0"/>
    </xf>
    <xf numFmtId="0" fontId="27" fillId="8" borderId="14" xfId="0" applyFont="1" applyFill="1" applyBorder="1" applyAlignment="1" applyProtection="1">
      <alignment horizontal="left" vertical="center" wrapText="1"/>
      <protection locked="0"/>
    </xf>
    <xf numFmtId="0" fontId="27" fillId="8" borderId="15" xfId="0" applyFont="1" applyFill="1" applyBorder="1" applyAlignment="1" applyProtection="1">
      <alignment horizontal="left" vertical="center" wrapText="1"/>
      <protection locked="0"/>
    </xf>
    <xf numFmtId="0" fontId="27" fillId="10" borderId="24" xfId="0" applyFont="1" applyFill="1" applyBorder="1" applyAlignment="1" applyProtection="1">
      <alignment horizontal="left" vertical="center" wrapText="1"/>
      <protection locked="0"/>
    </xf>
    <xf numFmtId="0" fontId="27" fillId="10" borderId="14" xfId="0" applyFont="1" applyFill="1" applyBorder="1" applyAlignment="1" applyProtection="1">
      <alignment horizontal="left" vertical="center" wrapText="1"/>
      <protection locked="0"/>
    </xf>
    <xf numFmtId="0" fontId="27" fillId="10" borderId="15" xfId="0" applyFont="1" applyFill="1" applyBorder="1" applyAlignment="1" applyProtection="1">
      <alignment horizontal="left" vertical="center" wrapText="1"/>
      <protection locked="0"/>
    </xf>
    <xf numFmtId="0" fontId="6" fillId="0" borderId="0" xfId="0" applyFont="1" applyAlignment="1" applyProtection="1">
      <alignment horizontal="center"/>
      <protection locked="0"/>
    </xf>
    <xf numFmtId="0" fontId="34" fillId="2" borderId="35" xfId="0" applyFont="1" applyFill="1" applyBorder="1" applyAlignment="1" applyProtection="1">
      <alignment horizontal="left" vertical="center" wrapText="1"/>
      <protection locked="0"/>
    </xf>
    <xf numFmtId="0" fontId="34" fillId="2" borderId="25" xfId="0" applyFont="1" applyFill="1" applyBorder="1" applyAlignment="1" applyProtection="1">
      <alignment horizontal="left" vertical="center" wrapText="1"/>
      <protection locked="0"/>
    </xf>
    <xf numFmtId="0" fontId="57" fillId="4" borderId="17" xfId="4" applyFont="1" applyFill="1" applyBorder="1" applyAlignment="1">
      <alignment horizontal="center" vertical="center"/>
    </xf>
    <xf numFmtId="0" fontId="27" fillId="0" borderId="0" xfId="0" applyFont="1" applyAlignment="1" applyProtection="1">
      <alignment horizontal="center"/>
      <protection locked="0"/>
    </xf>
    <xf numFmtId="0" fontId="27" fillId="0" borderId="29" xfId="0" applyFont="1" applyBorder="1" applyAlignment="1" applyProtection="1">
      <alignment horizontal="center"/>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27" fillId="0" borderId="0" xfId="0" applyFont="1" applyAlignment="1" applyProtection="1">
      <alignment horizontal="right" wrapText="1"/>
      <protection locked="0"/>
    </xf>
    <xf numFmtId="0" fontId="34" fillId="0" borderId="24"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27" fillId="10" borderId="24" xfId="0" applyFont="1" applyFill="1" applyBorder="1" applyAlignment="1" applyProtection="1">
      <alignment horizontal="left" vertical="center"/>
      <protection locked="0"/>
    </xf>
    <xf numFmtId="0" fontId="27" fillId="10" borderId="14" xfId="0" applyFont="1" applyFill="1" applyBorder="1" applyAlignment="1" applyProtection="1">
      <alignment horizontal="left" vertical="center"/>
      <protection locked="0"/>
    </xf>
    <xf numFmtId="0" fontId="27" fillId="10" borderId="15" xfId="0" applyFont="1" applyFill="1" applyBorder="1" applyAlignment="1" applyProtection="1">
      <alignment horizontal="left" vertical="center"/>
      <protection locked="0"/>
    </xf>
    <xf numFmtId="0" fontId="27" fillId="0" borderId="0" xfId="0" applyFont="1" applyAlignment="1" applyProtection="1">
      <alignment horizontal="right"/>
      <protection locked="0"/>
    </xf>
    <xf numFmtId="0" fontId="34" fillId="2" borderId="24" xfId="0" applyFont="1" applyFill="1" applyBorder="1" applyAlignment="1" applyProtection="1">
      <alignment horizontal="left" vertical="center" wrapText="1"/>
      <protection locked="0"/>
    </xf>
    <xf numFmtId="0" fontId="34" fillId="2" borderId="15" xfId="0" applyFont="1" applyFill="1" applyBorder="1" applyAlignment="1" applyProtection="1">
      <alignment horizontal="left" vertical="center" wrapText="1"/>
      <protection locked="0"/>
    </xf>
    <xf numFmtId="166" fontId="57" fillId="6" borderId="17" xfId="3" applyNumberFormat="1" applyFont="1" applyFill="1" applyBorder="1" applyAlignment="1">
      <alignment horizontal="center" vertical="center"/>
    </xf>
    <xf numFmtId="165" fontId="15" fillId="4" borderId="4" xfId="3" applyNumberFormat="1" applyFont="1" applyFill="1" applyBorder="1" applyAlignment="1">
      <alignment horizontal="center" vertical="center"/>
    </xf>
    <xf numFmtId="165" fontId="15" fillId="4" borderId="5" xfId="3" applyNumberFormat="1" applyFont="1" applyFill="1" applyBorder="1" applyAlignment="1">
      <alignment horizontal="center" vertical="center"/>
    </xf>
    <xf numFmtId="165" fontId="15" fillId="4" borderId="6" xfId="3" applyNumberFormat="1" applyFont="1" applyFill="1" applyBorder="1" applyAlignment="1">
      <alignment horizontal="center" vertical="center"/>
    </xf>
    <xf numFmtId="165" fontId="15" fillId="4" borderId="9" xfId="3" applyNumberFormat="1" applyFont="1" applyFill="1" applyBorder="1" applyAlignment="1">
      <alignment horizontal="center" vertical="center"/>
    </xf>
    <xf numFmtId="165" fontId="15" fillId="4" borderId="0" xfId="3" applyNumberFormat="1" applyFont="1" applyFill="1" applyAlignment="1">
      <alignment horizontal="center" vertical="center"/>
    </xf>
    <xf numFmtId="165" fontId="15" fillId="4" borderId="10" xfId="3" applyNumberFormat="1" applyFont="1" applyFill="1" applyBorder="1" applyAlignment="1">
      <alignment horizontal="center" vertical="center"/>
    </xf>
    <xf numFmtId="165" fontId="15" fillId="4" borderId="18" xfId="3" applyNumberFormat="1" applyFont="1" applyFill="1" applyBorder="1" applyAlignment="1">
      <alignment horizontal="center" vertical="center"/>
    </xf>
    <xf numFmtId="165" fontId="15" fillId="4" borderId="19" xfId="3" applyNumberFormat="1" applyFont="1" applyFill="1" applyBorder="1" applyAlignment="1">
      <alignment horizontal="center" vertical="center"/>
    </xf>
    <xf numFmtId="165" fontId="15" fillId="4" borderId="20" xfId="3" applyNumberFormat="1" applyFont="1" applyFill="1" applyBorder="1" applyAlignment="1">
      <alignment horizontal="center" vertical="center"/>
    </xf>
    <xf numFmtId="165" fontId="57" fillId="6" borderId="11" xfId="3" applyNumberFormat="1" applyFont="1" applyFill="1" applyBorder="1" applyAlignment="1">
      <alignment horizontal="center" vertical="center" wrapText="1"/>
    </xf>
    <xf numFmtId="165" fontId="57" fillId="6" borderId="3" xfId="3" applyNumberFormat="1" applyFont="1" applyFill="1" applyBorder="1" applyAlignment="1">
      <alignment horizontal="center" vertical="center" wrapText="1"/>
    </xf>
    <xf numFmtId="165" fontId="15" fillId="3" borderId="2" xfId="3" applyNumberFormat="1" applyFont="1" applyFill="1" applyBorder="1" applyAlignment="1">
      <alignment horizontal="center" vertical="center"/>
    </xf>
    <xf numFmtId="165" fontId="15" fillId="3" borderId="3" xfId="3" applyNumberFormat="1" applyFont="1" applyFill="1" applyBorder="1" applyAlignment="1">
      <alignment horizontal="center" vertical="center"/>
    </xf>
    <xf numFmtId="165" fontId="57" fillId="6" borderId="2" xfId="3" applyNumberFormat="1" applyFont="1" applyFill="1" applyBorder="1" applyAlignment="1">
      <alignment horizontal="center" vertical="center" wrapText="1"/>
    </xf>
    <xf numFmtId="0" fontId="3" fillId="5" borderId="0" xfId="0" applyFont="1" applyFill="1" applyAlignment="1">
      <alignment horizontal="left" vertical="center" wrapText="1"/>
    </xf>
    <xf numFmtId="0" fontId="3" fillId="5" borderId="7" xfId="0" applyFont="1" applyFill="1" applyBorder="1" applyAlignment="1">
      <alignment horizontal="left" vertical="center" wrapText="1"/>
    </xf>
    <xf numFmtId="165" fontId="57" fillId="6" borderId="17" xfId="3" applyNumberFormat="1" applyFont="1" applyFill="1" applyBorder="1" applyAlignment="1">
      <alignment horizontal="center" vertical="center" wrapText="1"/>
    </xf>
    <xf numFmtId="165" fontId="57" fillId="6" borderId="16" xfId="3" applyNumberFormat="1" applyFont="1" applyFill="1" applyBorder="1" applyAlignment="1">
      <alignment horizontal="center" vertical="center" wrapText="1"/>
    </xf>
    <xf numFmtId="165" fontId="57" fillId="6" borderId="21" xfId="3" applyNumberFormat="1" applyFont="1" applyFill="1" applyBorder="1" applyAlignment="1">
      <alignment horizontal="center" vertical="center" wrapText="1"/>
    </xf>
    <xf numFmtId="0" fontId="57" fillId="6" borderId="16" xfId="3" applyNumberFormat="1" applyFont="1" applyFill="1" applyBorder="1" applyAlignment="1">
      <alignment horizontal="center" vertical="center" wrapText="1"/>
    </xf>
    <xf numFmtId="0" fontId="57" fillId="6" borderId="21" xfId="3" applyNumberFormat="1" applyFont="1" applyFill="1" applyBorder="1" applyAlignment="1">
      <alignment horizontal="center" vertical="center" wrapText="1"/>
    </xf>
    <xf numFmtId="0" fontId="57" fillId="3" borderId="16" xfId="3" applyNumberFormat="1" applyFont="1" applyFill="1" applyBorder="1" applyAlignment="1">
      <alignment horizontal="center" vertical="center" wrapText="1"/>
    </xf>
    <xf numFmtId="0" fontId="57" fillId="3" borderId="21" xfId="3" applyNumberFormat="1" applyFont="1" applyFill="1" applyBorder="1" applyAlignment="1">
      <alignment horizontal="center" vertical="center" wrapText="1"/>
    </xf>
    <xf numFmtId="0" fontId="3" fillId="2" borderId="0" xfId="0" applyFont="1" applyFill="1" applyAlignment="1">
      <alignment horizontal="center" vertical="center"/>
    </xf>
    <xf numFmtId="165" fontId="15" fillId="0" borderId="0" xfId="3" applyNumberFormat="1" applyFont="1" applyAlignment="1">
      <alignment horizontal="center" vertical="center"/>
    </xf>
    <xf numFmtId="165" fontId="15" fillId="3" borderId="8" xfId="3" applyNumberFormat="1" applyFont="1" applyFill="1" applyBorder="1" applyAlignment="1">
      <alignment horizontal="center" vertical="center"/>
    </xf>
    <xf numFmtId="165" fontId="57" fillId="6" borderId="12" xfId="3" applyNumberFormat="1" applyFont="1" applyFill="1" applyBorder="1" applyAlignment="1">
      <alignment horizontal="center" vertical="center"/>
    </xf>
    <xf numFmtId="165" fontId="57" fillId="6" borderId="13" xfId="3" applyNumberFormat="1" applyFont="1" applyFill="1" applyBorder="1" applyAlignment="1">
      <alignment horizontal="center" vertical="center"/>
    </xf>
    <xf numFmtId="165" fontId="57" fillId="6" borderId="14" xfId="3" applyNumberFormat="1" applyFont="1" applyFill="1" applyBorder="1" applyAlignment="1">
      <alignment horizontal="center" vertical="center"/>
    </xf>
    <xf numFmtId="165" fontId="57" fillId="6" borderId="15" xfId="3" applyNumberFormat="1" applyFont="1" applyFill="1" applyBorder="1" applyAlignment="1">
      <alignment horizontal="center" vertical="center"/>
    </xf>
    <xf numFmtId="0" fontId="27" fillId="8" borderId="24" xfId="0" applyFont="1" applyFill="1" applyBorder="1" applyAlignment="1" applyProtection="1">
      <alignment horizontal="left" vertical="center"/>
      <protection locked="0"/>
    </xf>
    <xf numFmtId="0" fontId="27" fillId="8" borderId="14" xfId="0" applyFont="1" applyFill="1" applyBorder="1" applyAlignment="1" applyProtection="1">
      <alignment horizontal="left" vertical="center"/>
      <protection locked="0"/>
    </xf>
    <xf numFmtId="0" fontId="27" fillId="8" borderId="15" xfId="0" applyFont="1" applyFill="1" applyBorder="1" applyAlignment="1" applyProtection="1">
      <alignment horizontal="left" vertical="center"/>
      <protection locked="0"/>
    </xf>
    <xf numFmtId="165" fontId="57" fillId="6" borderId="18" xfId="3" applyNumberFormat="1" applyFont="1" applyFill="1" applyBorder="1" applyAlignment="1">
      <alignment horizontal="center" vertical="center" wrapText="1"/>
    </xf>
    <xf numFmtId="0" fontId="34" fillId="0" borderId="14" xfId="0" applyFont="1" applyBorder="1" applyAlignment="1" applyProtection="1">
      <alignment horizontal="left" vertical="center" wrapText="1"/>
      <protection locked="0"/>
    </xf>
    <xf numFmtId="0" fontId="29" fillId="10" borderId="24" xfId="0" applyFont="1" applyFill="1" applyBorder="1" applyAlignment="1" applyProtection="1">
      <alignment horizontal="left" vertical="center" wrapText="1"/>
      <protection locked="0"/>
    </xf>
    <xf numFmtId="0" fontId="29" fillId="10" borderId="14" xfId="0" applyFont="1" applyFill="1" applyBorder="1" applyAlignment="1" applyProtection="1">
      <alignment horizontal="left" vertical="center" wrapText="1"/>
      <protection locked="0"/>
    </xf>
    <xf numFmtId="165" fontId="5" fillId="3" borderId="2" xfId="3" applyNumberFormat="1" applyFont="1" applyFill="1" applyBorder="1" applyAlignment="1">
      <alignment horizontal="center" vertical="center"/>
    </xf>
    <xf numFmtId="165" fontId="5" fillId="3" borderId="3" xfId="3" applyNumberFormat="1" applyFont="1" applyFill="1" applyBorder="1" applyAlignment="1">
      <alignment horizontal="center" vertical="center"/>
    </xf>
    <xf numFmtId="0" fontId="27" fillId="0" borderId="28" xfId="0" applyFont="1" applyBorder="1" applyAlignment="1" applyProtection="1">
      <alignment horizontal="center"/>
      <protection locked="0"/>
    </xf>
    <xf numFmtId="0" fontId="34" fillId="0" borderId="24"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27" fillId="14" borderId="24" xfId="0" applyFont="1" applyFill="1" applyBorder="1" applyAlignment="1" applyProtection="1">
      <alignment horizontal="left" vertical="center"/>
      <protection locked="0"/>
    </xf>
    <xf numFmtId="0" fontId="27" fillId="14" borderId="14" xfId="0" applyFont="1" applyFill="1" applyBorder="1" applyAlignment="1" applyProtection="1">
      <alignment horizontal="left" vertical="center"/>
      <protection locked="0"/>
    </xf>
    <xf numFmtId="0" fontId="27" fillId="14" borderId="15" xfId="0" applyFont="1" applyFill="1" applyBorder="1" applyAlignment="1" applyProtection="1">
      <alignment horizontal="left" vertical="center"/>
      <protection locked="0"/>
    </xf>
    <xf numFmtId="165" fontId="5" fillId="4" borderId="4" xfId="3" applyNumberFormat="1" applyFont="1" applyFill="1" applyBorder="1" applyAlignment="1">
      <alignment horizontal="center" vertical="center"/>
    </xf>
    <xf numFmtId="165" fontId="5" fillId="4" borderId="5" xfId="3" applyNumberFormat="1" applyFont="1" applyFill="1" applyBorder="1" applyAlignment="1">
      <alignment horizontal="center" vertical="center"/>
    </xf>
    <xf numFmtId="165" fontId="5" fillId="4" borderId="6" xfId="3" applyNumberFormat="1" applyFont="1" applyFill="1" applyBorder="1" applyAlignment="1">
      <alignment horizontal="center" vertical="center"/>
    </xf>
    <xf numFmtId="165" fontId="5" fillId="4" borderId="9" xfId="3" applyNumberFormat="1" applyFont="1" applyFill="1" applyBorder="1" applyAlignment="1">
      <alignment horizontal="center" vertical="center"/>
    </xf>
    <xf numFmtId="165" fontId="5" fillId="4" borderId="0" xfId="3" applyNumberFormat="1" applyFont="1" applyFill="1" applyAlignment="1">
      <alignment horizontal="center" vertical="center"/>
    </xf>
    <xf numFmtId="165" fontId="5" fillId="4" borderId="10" xfId="3" applyNumberFormat="1" applyFont="1" applyFill="1" applyBorder="1" applyAlignment="1">
      <alignment horizontal="center" vertical="center"/>
    </xf>
    <xf numFmtId="165" fontId="5" fillId="4" borderId="18" xfId="3" applyNumberFormat="1" applyFont="1" applyFill="1" applyBorder="1" applyAlignment="1">
      <alignment horizontal="center" vertical="center"/>
    </xf>
    <xf numFmtId="165" fontId="5" fillId="4" borderId="19" xfId="3" applyNumberFormat="1" applyFont="1" applyFill="1" applyBorder="1" applyAlignment="1">
      <alignment horizontal="center" vertical="center"/>
    </xf>
    <xf numFmtId="165" fontId="5" fillId="4" borderId="20" xfId="3" applyNumberFormat="1" applyFont="1" applyFill="1" applyBorder="1" applyAlignment="1">
      <alignment horizontal="center" vertical="center"/>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165" fontId="5" fillId="0" borderId="0" xfId="3" applyNumberFormat="1" applyFont="1" applyAlignment="1">
      <alignment horizontal="center" vertical="center"/>
    </xf>
    <xf numFmtId="165" fontId="5" fillId="3" borderId="8" xfId="3" applyNumberFormat="1" applyFont="1" applyFill="1" applyBorder="1" applyAlignment="1">
      <alignment horizontal="center" vertical="center"/>
    </xf>
    <xf numFmtId="0" fontId="29" fillId="10" borderId="24" xfId="0" applyFont="1" applyFill="1" applyBorder="1" applyAlignment="1" applyProtection="1">
      <alignment horizontal="left" vertical="center"/>
      <protection locked="0"/>
    </xf>
    <xf numFmtId="0" fontId="29" fillId="10" borderId="14" xfId="0" applyFont="1" applyFill="1" applyBorder="1" applyAlignment="1" applyProtection="1">
      <alignment horizontal="left" vertical="center"/>
      <protection locked="0"/>
    </xf>
    <xf numFmtId="0" fontId="29" fillId="10" borderId="15" xfId="0" applyFont="1" applyFill="1" applyBorder="1" applyAlignment="1" applyProtection="1">
      <alignment horizontal="left" vertical="center"/>
      <protection locked="0"/>
    </xf>
    <xf numFmtId="165" fontId="7" fillId="3" borderId="2" xfId="3" applyNumberFormat="1" applyFont="1" applyFill="1" applyBorder="1" applyAlignment="1">
      <alignment horizontal="center" vertical="center"/>
    </xf>
    <xf numFmtId="165" fontId="7" fillId="3" borderId="3" xfId="3" applyNumberFormat="1" applyFont="1" applyFill="1" applyBorder="1" applyAlignment="1">
      <alignment horizontal="center" vertical="center"/>
    </xf>
    <xf numFmtId="165" fontId="7" fillId="13" borderId="8" xfId="3" applyNumberFormat="1" applyFont="1" applyFill="1" applyBorder="1" applyAlignment="1">
      <alignment horizontal="center" vertical="center"/>
    </xf>
    <xf numFmtId="165" fontId="7" fillId="13" borderId="3" xfId="3" applyNumberFormat="1" applyFont="1" applyFill="1" applyBorder="1" applyAlignment="1">
      <alignment horizontal="center" vertical="center"/>
    </xf>
    <xf numFmtId="0" fontId="27" fillId="0" borderId="0" xfId="0" applyFont="1" applyAlignment="1" applyProtection="1">
      <alignment horizontal="center" wrapText="1"/>
      <protection locked="0"/>
    </xf>
    <xf numFmtId="0" fontId="27" fillId="0" borderId="0" xfId="0" applyFont="1" applyAlignment="1" applyProtection="1">
      <alignment horizontal="center" vertical="center" wrapText="1"/>
      <protection locked="0"/>
    </xf>
    <xf numFmtId="0" fontId="17" fillId="0" borderId="0" xfId="0" applyFont="1" applyAlignment="1" applyProtection="1">
      <alignment horizontal="center"/>
      <protection locked="0"/>
    </xf>
    <xf numFmtId="165" fontId="7" fillId="4" borderId="4" xfId="3" applyNumberFormat="1" applyFont="1" applyFill="1" applyBorder="1" applyAlignment="1">
      <alignment horizontal="center" vertical="center"/>
    </xf>
    <xf numFmtId="165" fontId="7" fillId="4" borderId="5" xfId="3" applyNumberFormat="1" applyFont="1" applyFill="1" applyBorder="1" applyAlignment="1">
      <alignment horizontal="center" vertical="center"/>
    </xf>
    <xf numFmtId="165" fontId="7" fillId="4" borderId="6" xfId="3" applyNumberFormat="1" applyFont="1" applyFill="1" applyBorder="1" applyAlignment="1">
      <alignment horizontal="center" vertical="center"/>
    </xf>
    <xf numFmtId="165" fontId="7" fillId="4" borderId="9" xfId="3" applyNumberFormat="1" applyFont="1" applyFill="1" applyBorder="1" applyAlignment="1">
      <alignment horizontal="center" vertical="center"/>
    </xf>
    <xf numFmtId="165" fontId="7" fillId="4" borderId="0" xfId="3" applyNumberFormat="1" applyFont="1" applyFill="1" applyAlignment="1">
      <alignment horizontal="center" vertical="center"/>
    </xf>
    <xf numFmtId="165" fontId="7" fillId="4" borderId="10" xfId="3" applyNumberFormat="1" applyFont="1" applyFill="1" applyBorder="1" applyAlignment="1">
      <alignment horizontal="center" vertical="center"/>
    </xf>
    <xf numFmtId="165" fontId="7" fillId="4" borderId="18" xfId="3" applyNumberFormat="1" applyFont="1" applyFill="1" applyBorder="1" applyAlignment="1">
      <alignment horizontal="center" vertical="center"/>
    </xf>
    <xf numFmtId="165" fontId="7" fillId="4" borderId="19" xfId="3" applyNumberFormat="1" applyFont="1" applyFill="1" applyBorder="1" applyAlignment="1">
      <alignment horizontal="center" vertical="center"/>
    </xf>
    <xf numFmtId="165" fontId="7" fillId="4" borderId="20" xfId="3" applyNumberFormat="1" applyFont="1" applyFill="1" applyBorder="1" applyAlignment="1">
      <alignment horizontal="center" vertical="center"/>
    </xf>
    <xf numFmtId="165" fontId="7" fillId="2" borderId="0" xfId="3" applyNumberFormat="1" applyFont="1" applyFill="1" applyAlignment="1">
      <alignment horizontal="center" vertical="center"/>
    </xf>
    <xf numFmtId="0" fontId="37" fillId="5" borderId="0" xfId="0" applyFont="1" applyFill="1" applyAlignment="1">
      <alignment horizontal="left" vertical="center" wrapText="1"/>
    </xf>
    <xf numFmtId="0" fontId="37" fillId="5" borderId="7" xfId="0" applyFont="1" applyFill="1" applyBorder="1" applyAlignment="1">
      <alignment horizontal="left" vertical="center" wrapText="1"/>
    </xf>
    <xf numFmtId="0" fontId="60" fillId="10" borderId="32" xfId="0" applyFont="1" applyFill="1" applyBorder="1" applyAlignment="1" applyProtection="1">
      <alignment horizontal="left" vertical="center"/>
      <protection locked="0"/>
    </xf>
    <xf numFmtId="0" fontId="60" fillId="10" borderId="0" xfId="0" applyFont="1" applyFill="1" applyAlignment="1" applyProtection="1">
      <alignment horizontal="left" vertical="center"/>
      <protection locked="0"/>
    </xf>
    <xf numFmtId="0" fontId="60" fillId="10" borderId="7" xfId="0" applyFont="1" applyFill="1" applyBorder="1" applyAlignment="1" applyProtection="1">
      <alignment horizontal="left" vertical="center"/>
      <protection locked="0"/>
    </xf>
    <xf numFmtId="0" fontId="60" fillId="10" borderId="35" xfId="0" applyFont="1" applyFill="1" applyBorder="1" applyAlignment="1" applyProtection="1">
      <alignment horizontal="left" vertical="center"/>
      <protection locked="0"/>
    </xf>
    <xf numFmtId="0" fontId="60" fillId="10" borderId="25" xfId="0" applyFont="1" applyFill="1" applyBorder="1" applyAlignment="1" applyProtection="1">
      <alignment horizontal="left" vertical="center"/>
      <protection locked="0"/>
    </xf>
    <xf numFmtId="0" fontId="60" fillId="10" borderId="37" xfId="0" applyFont="1" applyFill="1" applyBorder="1" applyAlignment="1" applyProtection="1">
      <alignment horizontal="left" vertical="center"/>
      <protection locked="0"/>
    </xf>
    <xf numFmtId="0" fontId="60" fillId="8" borderId="24" xfId="0" applyFont="1" applyFill="1" applyBorder="1" applyAlignment="1" applyProtection="1">
      <alignment horizontal="left" vertical="center"/>
      <protection locked="0"/>
    </xf>
    <xf numFmtId="0" fontId="60" fillId="8" borderId="14" xfId="0" applyFont="1" applyFill="1" applyBorder="1" applyAlignment="1" applyProtection="1">
      <alignment horizontal="left" vertical="center"/>
      <protection locked="0"/>
    </xf>
    <xf numFmtId="0" fontId="60" fillId="8" borderId="15" xfId="0" applyFont="1" applyFill="1" applyBorder="1" applyAlignment="1" applyProtection="1">
      <alignment horizontal="left" vertical="center"/>
      <protection locked="0"/>
    </xf>
    <xf numFmtId="0" fontId="63" fillId="0" borderId="0" xfId="0" applyFont="1" applyAlignment="1" applyProtection="1">
      <alignment horizontal="center"/>
      <protection locked="0"/>
    </xf>
    <xf numFmtId="165" fontId="59" fillId="6" borderId="12" xfId="3" applyNumberFormat="1" applyFont="1" applyFill="1" applyBorder="1" applyAlignment="1">
      <alignment horizontal="center" vertical="center"/>
    </xf>
    <xf numFmtId="165" fontId="59" fillId="6" borderId="13" xfId="3" applyNumberFormat="1" applyFont="1" applyFill="1" applyBorder="1" applyAlignment="1">
      <alignment horizontal="center" vertical="center"/>
    </xf>
    <xf numFmtId="165" fontId="59" fillId="6" borderId="14" xfId="3" applyNumberFormat="1" applyFont="1" applyFill="1" applyBorder="1" applyAlignment="1">
      <alignment horizontal="center" vertical="center"/>
    </xf>
    <xf numFmtId="165" fontId="59" fillId="6" borderId="15" xfId="3" applyNumberFormat="1" applyFont="1" applyFill="1" applyBorder="1" applyAlignment="1">
      <alignment horizontal="center" vertical="center"/>
    </xf>
    <xf numFmtId="165" fontId="59" fillId="6" borderId="2" xfId="3" applyNumberFormat="1" applyFont="1" applyFill="1" applyBorder="1" applyAlignment="1">
      <alignment horizontal="center" vertical="center" wrapText="1"/>
    </xf>
    <xf numFmtId="165" fontId="59" fillId="6" borderId="3" xfId="3" applyNumberFormat="1" applyFont="1" applyFill="1" applyBorder="1" applyAlignment="1">
      <alignment horizontal="center" vertical="center" wrapText="1"/>
    </xf>
    <xf numFmtId="165" fontId="7" fillId="0" borderId="0" xfId="3" applyNumberFormat="1" applyFont="1" applyAlignment="1">
      <alignment horizontal="center" vertical="center"/>
    </xf>
    <xf numFmtId="165" fontId="7" fillId="3" borderId="8" xfId="3" applyNumberFormat="1" applyFont="1" applyFill="1" applyBorder="1" applyAlignment="1">
      <alignment horizontal="center" vertical="center"/>
    </xf>
    <xf numFmtId="0" fontId="29" fillId="8" borderId="24" xfId="0" applyFont="1" applyFill="1" applyBorder="1" applyAlignment="1" applyProtection="1">
      <alignment horizontal="left" vertical="center"/>
      <protection locked="0"/>
    </xf>
    <xf numFmtId="0" fontId="29" fillId="8" borderId="14" xfId="0" applyFont="1" applyFill="1" applyBorder="1" applyAlignment="1" applyProtection="1">
      <alignment horizontal="left" vertical="center"/>
      <protection locked="0"/>
    </xf>
    <xf numFmtId="0" fontId="29" fillId="8" borderId="15" xfId="0" applyFont="1" applyFill="1" applyBorder="1" applyAlignment="1" applyProtection="1">
      <alignment horizontal="left" vertical="center"/>
      <protection locked="0"/>
    </xf>
    <xf numFmtId="0" fontId="27" fillId="0" borderId="0" xfId="0" applyFont="1" applyAlignment="1" applyProtection="1">
      <alignment horizontal="center" vertical="top" wrapText="1"/>
      <protection locked="0"/>
    </xf>
    <xf numFmtId="0" fontId="29" fillId="8" borderId="24" xfId="0" applyFont="1" applyFill="1" applyBorder="1" applyAlignment="1" applyProtection="1">
      <alignment horizontal="left" vertical="center" wrapText="1"/>
      <protection locked="0"/>
    </xf>
    <xf numFmtId="0" fontId="29" fillId="8" borderId="14" xfId="0" applyFont="1" applyFill="1" applyBorder="1" applyAlignment="1" applyProtection="1">
      <alignment horizontal="left" vertical="center" wrapText="1"/>
      <protection locked="0"/>
    </xf>
    <xf numFmtId="0" fontId="29" fillId="8" borderId="15" xfId="0" applyFont="1" applyFill="1" applyBorder="1" applyAlignment="1" applyProtection="1">
      <alignment horizontal="left" vertical="center" wrapText="1"/>
      <protection locked="0"/>
    </xf>
    <xf numFmtId="0" fontId="27" fillId="10" borderId="35" xfId="0" applyFont="1" applyFill="1" applyBorder="1" applyAlignment="1" applyProtection="1">
      <alignment horizontal="left" vertical="center" wrapText="1"/>
      <protection locked="0"/>
    </xf>
    <xf numFmtId="0" fontId="27" fillId="10" borderId="25" xfId="0" applyFont="1" applyFill="1" applyBorder="1" applyAlignment="1" applyProtection="1">
      <alignment horizontal="left" vertical="center" wrapText="1"/>
      <protection locked="0"/>
    </xf>
    <xf numFmtId="0" fontId="27" fillId="10" borderId="37" xfId="0" applyFont="1" applyFill="1" applyBorder="1" applyAlignment="1" applyProtection="1">
      <alignment horizontal="left" vertical="center" wrapText="1"/>
      <protection locked="0"/>
    </xf>
    <xf numFmtId="0" fontId="29" fillId="8" borderId="12" xfId="0" applyFont="1" applyFill="1" applyBorder="1" applyAlignment="1" applyProtection="1">
      <alignment horizontal="left" vertical="center"/>
      <protection locked="0"/>
    </xf>
    <xf numFmtId="0" fontId="29" fillId="8" borderId="13" xfId="0" applyFont="1" applyFill="1" applyBorder="1" applyAlignment="1" applyProtection="1">
      <alignment horizontal="left" vertical="center"/>
      <protection locked="0"/>
    </xf>
    <xf numFmtId="0" fontId="29" fillId="8" borderId="34" xfId="0" applyFont="1" applyFill="1" applyBorder="1" applyAlignment="1" applyProtection="1">
      <alignment horizontal="left" vertical="center"/>
      <protection locked="0"/>
    </xf>
    <xf numFmtId="0" fontId="7" fillId="4" borderId="17" xfId="4" applyFont="1" applyFill="1" applyBorder="1" applyAlignment="1">
      <alignment horizontal="center" vertical="center"/>
    </xf>
    <xf numFmtId="0" fontId="7" fillId="3" borderId="16" xfId="3" applyNumberFormat="1" applyFont="1" applyFill="1" applyBorder="1" applyAlignment="1">
      <alignment horizontal="center" vertical="center" wrapText="1"/>
    </xf>
    <xf numFmtId="0" fontId="7" fillId="3" borderId="21" xfId="3" applyNumberFormat="1" applyFont="1" applyFill="1" applyBorder="1" applyAlignment="1">
      <alignment horizontal="center" vertical="center" wrapText="1"/>
    </xf>
    <xf numFmtId="0" fontId="34" fillId="2" borderId="12" xfId="0" applyFont="1" applyFill="1" applyBorder="1" applyAlignment="1" applyProtection="1">
      <alignment horizontal="left" vertical="center" wrapText="1"/>
      <protection locked="0"/>
    </xf>
    <xf numFmtId="0" fontId="34" fillId="2" borderId="34" xfId="0" applyFont="1" applyFill="1" applyBorder="1" applyAlignment="1" applyProtection="1">
      <alignment horizontal="left" vertical="center" wrapText="1"/>
      <protection locked="0"/>
    </xf>
    <xf numFmtId="0" fontId="34" fillId="0" borderId="32"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2" fillId="13" borderId="35" xfId="0" applyFont="1" applyFill="1" applyBorder="1" applyAlignment="1" applyProtection="1">
      <alignment horizontal="left" vertical="center" wrapText="1"/>
      <protection locked="0"/>
    </xf>
    <xf numFmtId="0" fontId="32" fillId="13" borderId="37" xfId="0" applyFont="1" applyFill="1" applyBorder="1" applyAlignment="1" applyProtection="1">
      <alignment horizontal="left" vertical="center" wrapText="1"/>
      <protection locked="0"/>
    </xf>
    <xf numFmtId="0" fontId="34" fillId="2" borderId="37" xfId="0" applyFont="1" applyFill="1" applyBorder="1" applyAlignment="1" applyProtection="1">
      <alignment horizontal="left" vertical="center" wrapText="1"/>
      <protection locked="0"/>
    </xf>
    <xf numFmtId="165" fontId="57" fillId="6" borderId="11" xfId="3" applyNumberFormat="1" applyFont="1" applyFill="1" applyBorder="1" applyAlignment="1">
      <alignment horizontal="center" vertical="center"/>
    </xf>
    <xf numFmtId="165" fontId="57" fillId="6" borderId="3" xfId="3" applyNumberFormat="1" applyFont="1" applyFill="1" applyBorder="1" applyAlignment="1">
      <alignment horizontal="center" vertical="center"/>
    </xf>
    <xf numFmtId="165" fontId="5" fillId="2" borderId="0" xfId="3" applyNumberFormat="1" applyFont="1" applyFill="1" applyAlignment="1">
      <alignment horizontal="center" vertical="center"/>
    </xf>
    <xf numFmtId="0" fontId="34" fillId="0" borderId="32"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30" fillId="0" borderId="28" xfId="0" applyFont="1" applyBorder="1"/>
    <xf numFmtId="0" fontId="30" fillId="0" borderId="29" xfId="0" applyFont="1" applyBorder="1" applyAlignment="1">
      <alignment horizontal="center" vertical="center" wrapText="1"/>
    </xf>
    <xf numFmtId="0" fontId="33" fillId="0" borderId="0" xfId="0" applyFont="1" applyAlignment="1">
      <alignment horizontal="center" vertical="center" wrapText="1"/>
    </xf>
    <xf numFmtId="0" fontId="44" fillId="10" borderId="24" xfId="0" applyFont="1" applyFill="1" applyBorder="1" applyAlignment="1" applyProtection="1">
      <alignment horizontal="left" vertical="center"/>
      <protection locked="0"/>
    </xf>
    <xf numFmtId="0" fontId="44" fillId="10" borderId="14" xfId="0" applyFont="1" applyFill="1" applyBorder="1" applyAlignment="1" applyProtection="1">
      <alignment horizontal="left" vertical="center"/>
      <protection locked="0"/>
    </xf>
    <xf numFmtId="0" fontId="44" fillId="10" borderId="15" xfId="0" applyFont="1" applyFill="1" applyBorder="1" applyAlignment="1" applyProtection="1">
      <alignment horizontal="left" vertical="center"/>
      <protection locked="0"/>
    </xf>
    <xf numFmtId="0" fontId="44" fillId="8" borderId="24" xfId="0" applyFont="1" applyFill="1" applyBorder="1" applyAlignment="1" applyProtection="1">
      <alignment horizontal="left" vertical="center"/>
      <protection locked="0"/>
    </xf>
    <xf numFmtId="0" fontId="44" fillId="8" borderId="14" xfId="0" applyFont="1" applyFill="1" applyBorder="1" applyAlignment="1" applyProtection="1">
      <alignment horizontal="left" vertical="center"/>
      <protection locked="0"/>
    </xf>
    <xf numFmtId="0" fontId="44" fillId="8" borderId="15" xfId="0" applyFont="1" applyFill="1" applyBorder="1" applyAlignment="1" applyProtection="1">
      <alignment horizontal="left" vertical="center"/>
      <protection locked="0"/>
    </xf>
    <xf numFmtId="0" fontId="44" fillId="10" borderId="24" xfId="0" applyFont="1" applyFill="1" applyBorder="1" applyAlignment="1" applyProtection="1">
      <alignment horizontal="left" vertical="center" wrapText="1"/>
      <protection locked="0"/>
    </xf>
    <xf numFmtId="0" fontId="44" fillId="10" borderId="14" xfId="0" applyFont="1" applyFill="1" applyBorder="1" applyAlignment="1" applyProtection="1">
      <alignment horizontal="left" vertical="center" wrapText="1"/>
      <protection locked="0"/>
    </xf>
    <xf numFmtId="0" fontId="44" fillId="10" borderId="15" xfId="0" applyFont="1" applyFill="1" applyBorder="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0" fontId="61" fillId="0" borderId="24" xfId="0" applyFont="1" applyBorder="1" applyAlignment="1" applyProtection="1">
      <alignment horizontal="left" vertical="center" wrapText="1"/>
      <protection locked="0"/>
    </xf>
    <xf numFmtId="0" fontId="61" fillId="0" borderId="15" xfId="0" applyFont="1" applyBorder="1" applyAlignment="1" applyProtection="1">
      <alignment horizontal="left" vertical="center" wrapText="1"/>
      <protection locked="0"/>
    </xf>
    <xf numFmtId="0" fontId="41" fillId="4" borderId="17" xfId="4" applyFont="1" applyFill="1" applyBorder="1" applyAlignment="1">
      <alignment horizontal="center" vertical="center"/>
    </xf>
    <xf numFmtId="165" fontId="52" fillId="3" borderId="8" xfId="3" applyNumberFormat="1" applyFont="1" applyFill="1" applyBorder="1" applyAlignment="1">
      <alignment horizontal="center" vertical="center"/>
    </xf>
    <xf numFmtId="165" fontId="52" fillId="3" borderId="3" xfId="3" applyNumberFormat="1" applyFont="1" applyFill="1" applyBorder="1" applyAlignment="1">
      <alignment horizontal="center" vertical="center"/>
    </xf>
    <xf numFmtId="165" fontId="52" fillId="3" borderId="2" xfId="3" applyNumberFormat="1" applyFont="1" applyFill="1" applyBorder="1" applyAlignment="1">
      <alignment horizontal="center" vertical="center"/>
    </xf>
    <xf numFmtId="165" fontId="41" fillId="6" borderId="16" xfId="3" applyNumberFormat="1" applyFont="1" applyFill="1" applyBorder="1" applyAlignment="1">
      <alignment horizontal="center" vertical="center" wrapText="1"/>
    </xf>
    <xf numFmtId="165" fontId="41" fillId="6" borderId="21" xfId="3" applyNumberFormat="1" applyFont="1" applyFill="1" applyBorder="1" applyAlignment="1">
      <alignment horizontal="center" vertical="center" wrapText="1"/>
    </xf>
    <xf numFmtId="0" fontId="41" fillId="6" borderId="16" xfId="3" applyNumberFormat="1" applyFont="1" applyFill="1" applyBorder="1" applyAlignment="1">
      <alignment horizontal="center" vertical="center" wrapText="1"/>
    </xf>
    <xf numFmtId="0" fontId="41" fillId="6" borderId="21" xfId="3" applyNumberFormat="1" applyFont="1" applyFill="1" applyBorder="1" applyAlignment="1">
      <alignment horizontal="center" vertical="center" wrapText="1"/>
    </xf>
    <xf numFmtId="0" fontId="41" fillId="3" borderId="16" xfId="3" applyNumberFormat="1" applyFont="1" applyFill="1" applyBorder="1" applyAlignment="1">
      <alignment horizontal="center" vertical="center" wrapText="1"/>
    </xf>
    <xf numFmtId="0" fontId="41" fillId="3" borderId="21" xfId="3" applyNumberFormat="1" applyFont="1" applyFill="1" applyBorder="1" applyAlignment="1">
      <alignment horizontal="center" vertical="center" wrapText="1"/>
    </xf>
    <xf numFmtId="0" fontId="37" fillId="2" borderId="0" xfId="0" applyFont="1" applyFill="1" applyAlignment="1">
      <alignment horizontal="center" vertical="center"/>
    </xf>
    <xf numFmtId="165" fontId="52" fillId="0" borderId="0" xfId="3" applyNumberFormat="1" applyFont="1" applyAlignment="1">
      <alignment horizontal="center" vertical="center"/>
    </xf>
    <xf numFmtId="0" fontId="61" fillId="0" borderId="24" xfId="0" applyFont="1" applyBorder="1" applyAlignment="1" applyProtection="1">
      <alignment horizontal="left" vertical="center"/>
      <protection locked="0"/>
    </xf>
    <xf numFmtId="0" fontId="61" fillId="0" borderId="15" xfId="0" applyFont="1" applyBorder="1" applyAlignment="1" applyProtection="1">
      <alignment horizontal="left" vertical="center"/>
      <protection locked="0"/>
    </xf>
    <xf numFmtId="165" fontId="41" fillId="6" borderId="17" xfId="3" applyNumberFormat="1" applyFont="1" applyFill="1" applyBorder="1" applyAlignment="1">
      <alignment horizontal="center" vertical="center" wrapText="1"/>
    </xf>
    <xf numFmtId="166" fontId="41" fillId="6" borderId="17" xfId="3" applyNumberFormat="1" applyFont="1" applyFill="1" applyBorder="1" applyAlignment="1">
      <alignment horizontal="center" vertical="center"/>
    </xf>
    <xf numFmtId="165" fontId="52" fillId="4" borderId="4" xfId="3" applyNumberFormat="1" applyFont="1" applyFill="1" applyBorder="1" applyAlignment="1">
      <alignment horizontal="center" vertical="center"/>
    </xf>
    <xf numFmtId="165" fontId="52" fillId="4" borderId="5" xfId="3" applyNumberFormat="1" applyFont="1" applyFill="1" applyBorder="1" applyAlignment="1">
      <alignment horizontal="center" vertical="center"/>
    </xf>
    <xf numFmtId="165" fontId="52" fillId="4" borderId="6" xfId="3" applyNumberFormat="1" applyFont="1" applyFill="1" applyBorder="1" applyAlignment="1">
      <alignment horizontal="center" vertical="center"/>
    </xf>
    <xf numFmtId="165" fontId="52" fillId="4" borderId="9" xfId="3" applyNumberFormat="1" applyFont="1" applyFill="1" applyBorder="1" applyAlignment="1">
      <alignment horizontal="center" vertical="center"/>
    </xf>
    <xf numFmtId="165" fontId="52" fillId="4" borderId="0" xfId="3" applyNumberFormat="1" applyFont="1" applyFill="1" applyAlignment="1">
      <alignment horizontal="center" vertical="center"/>
    </xf>
    <xf numFmtId="165" fontId="52" fillId="4" borderId="10" xfId="3" applyNumberFormat="1" applyFont="1" applyFill="1" applyBorder="1" applyAlignment="1">
      <alignment horizontal="center" vertical="center"/>
    </xf>
    <xf numFmtId="165" fontId="52" fillId="4" borderId="18" xfId="3" applyNumberFormat="1" applyFont="1" applyFill="1" applyBorder="1" applyAlignment="1">
      <alignment horizontal="center" vertical="center"/>
    </xf>
    <xf numFmtId="165" fontId="52" fillId="4" borderId="19" xfId="3" applyNumberFormat="1" applyFont="1" applyFill="1" applyBorder="1" applyAlignment="1">
      <alignment horizontal="center" vertical="center"/>
    </xf>
    <xf numFmtId="165" fontId="52" fillId="4" borderId="20" xfId="3" applyNumberFormat="1" applyFont="1" applyFill="1" applyBorder="1" applyAlignment="1">
      <alignment horizontal="center" vertical="center"/>
    </xf>
    <xf numFmtId="165" fontId="59" fillId="6" borderId="11" xfId="3" applyNumberFormat="1" applyFont="1" applyFill="1" applyBorder="1" applyAlignment="1">
      <alignment horizontal="center" vertical="center"/>
    </xf>
    <xf numFmtId="165" fontId="59" fillId="6" borderId="3" xfId="3" applyNumberFormat="1" applyFont="1" applyFill="1" applyBorder="1" applyAlignment="1">
      <alignment horizontal="center" vertical="center"/>
    </xf>
    <xf numFmtId="0" fontId="3" fillId="5" borderId="0" xfId="0" applyFont="1" applyFill="1" applyAlignment="1">
      <alignment horizontal="left" vertical="center" wrapText="1" indent="6"/>
    </xf>
    <xf numFmtId="0" fontId="3" fillId="5" borderId="7" xfId="0" applyFont="1" applyFill="1" applyBorder="1" applyAlignment="1">
      <alignment horizontal="left" vertical="center" wrapText="1" indent="6"/>
    </xf>
    <xf numFmtId="0" fontId="34" fillId="0" borderId="12" xfId="0" applyFont="1" applyBorder="1" applyAlignment="1" applyProtection="1">
      <alignment horizontal="left" vertical="center" wrapText="1"/>
      <protection locked="0"/>
    </xf>
    <xf numFmtId="0" fontId="34" fillId="0" borderId="34" xfId="0" applyFont="1" applyBorder="1" applyAlignment="1" applyProtection="1">
      <alignment horizontal="left" vertical="center" wrapText="1"/>
      <protection locked="0"/>
    </xf>
    <xf numFmtId="0" fontId="34" fillId="0" borderId="36" xfId="0" applyFont="1" applyBorder="1" applyAlignment="1" applyProtection="1">
      <alignment horizontal="left" vertical="center" wrapText="1"/>
      <protection locked="0"/>
    </xf>
    <xf numFmtId="0" fontId="27" fillId="8" borderId="12" xfId="0" applyFont="1" applyFill="1" applyBorder="1" applyAlignment="1" applyProtection="1">
      <alignment horizontal="left" vertical="center"/>
      <protection locked="0"/>
    </xf>
    <xf numFmtId="0" fontId="27" fillId="8" borderId="13" xfId="0" applyFont="1" applyFill="1" applyBorder="1" applyAlignment="1" applyProtection="1">
      <alignment horizontal="left" vertical="center"/>
      <protection locked="0"/>
    </xf>
    <xf numFmtId="0" fontId="27" fillId="8" borderId="34" xfId="0" applyFont="1" applyFill="1" applyBorder="1" applyAlignment="1" applyProtection="1">
      <alignment horizontal="left" vertical="center"/>
      <protection locked="0"/>
    </xf>
    <xf numFmtId="0" fontId="27" fillId="0" borderId="0" xfId="0" applyFont="1" applyAlignment="1" applyProtection="1">
      <alignment horizontal="left" wrapText="1"/>
      <protection locked="0"/>
    </xf>
    <xf numFmtId="165" fontId="7" fillId="6" borderId="16" xfId="3" applyNumberFormat="1" applyFont="1" applyFill="1" applyBorder="1" applyAlignment="1">
      <alignment horizontal="center" vertical="center" wrapText="1"/>
    </xf>
    <xf numFmtId="165" fontId="7" fillId="6" borderId="21" xfId="3" applyNumberFormat="1" applyFont="1" applyFill="1" applyBorder="1" applyAlignment="1">
      <alignment horizontal="center" vertical="center" wrapText="1"/>
    </xf>
    <xf numFmtId="0" fontId="34" fillId="0" borderId="35" xfId="0" applyFont="1" applyBorder="1" applyAlignment="1" applyProtection="1">
      <alignment horizontal="left" vertical="center" wrapText="1"/>
      <protection locked="0"/>
    </xf>
    <xf numFmtId="0" fontId="34" fillId="0" borderId="37" xfId="0" applyFont="1" applyBorder="1" applyAlignment="1" applyProtection="1">
      <alignment horizontal="left" vertical="center" wrapText="1"/>
      <protection locked="0"/>
    </xf>
    <xf numFmtId="0" fontId="29" fillId="10" borderId="15" xfId="0" applyFont="1" applyFill="1" applyBorder="1" applyAlignment="1" applyProtection="1">
      <alignment horizontal="left" vertical="center" wrapText="1"/>
      <protection locked="0"/>
    </xf>
    <xf numFmtId="165" fontId="7" fillId="6" borderId="17" xfId="3" applyNumberFormat="1" applyFont="1" applyFill="1" applyBorder="1" applyAlignment="1">
      <alignment horizontal="center" vertical="center" wrapText="1"/>
    </xf>
    <xf numFmtId="0" fontId="3" fillId="5" borderId="0" xfId="0" applyFont="1" applyFill="1" applyAlignment="1">
      <alignment horizontal="left" vertical="center" indent="5"/>
    </xf>
    <xf numFmtId="0" fontId="3" fillId="5" borderId="7" xfId="0" applyFont="1" applyFill="1" applyBorder="1" applyAlignment="1">
      <alignment horizontal="left" vertical="center" indent="5"/>
    </xf>
    <xf numFmtId="0" fontId="7" fillId="6" borderId="16" xfId="3" applyNumberFormat="1" applyFont="1" applyFill="1" applyBorder="1" applyAlignment="1">
      <alignment horizontal="center" vertical="center" wrapText="1"/>
    </xf>
    <xf numFmtId="0" fontId="7" fillId="6" borderId="21" xfId="3" applyNumberFormat="1" applyFont="1" applyFill="1" applyBorder="1" applyAlignment="1">
      <alignment horizontal="center" vertical="center" wrapText="1"/>
    </xf>
    <xf numFmtId="166" fontId="7" fillId="6" borderId="17" xfId="3" applyNumberFormat="1" applyFont="1" applyFill="1" applyBorder="1" applyAlignment="1">
      <alignment horizontal="center" vertical="center"/>
    </xf>
    <xf numFmtId="0" fontId="3" fillId="5" borderId="0" xfId="0" applyFont="1" applyFill="1" applyAlignment="1">
      <alignment horizontal="center" vertical="center" wrapText="1"/>
    </xf>
    <xf numFmtId="0" fontId="3" fillId="5" borderId="7" xfId="0" applyFont="1" applyFill="1" applyBorder="1" applyAlignment="1">
      <alignment horizontal="center" vertical="center" wrapText="1"/>
    </xf>
    <xf numFmtId="0" fontId="21" fillId="2" borderId="0" xfId="0" applyFont="1" applyFill="1" applyAlignment="1" applyProtection="1">
      <alignment horizontal="center"/>
      <protection locked="0"/>
    </xf>
    <xf numFmtId="0" fontId="23" fillId="0" borderId="0" xfId="0" applyFont="1" applyAlignment="1" applyProtection="1">
      <alignment horizontal="center"/>
      <protection locked="0"/>
    </xf>
    <xf numFmtId="166" fontId="57" fillId="6" borderId="0" xfId="3" applyNumberFormat="1" applyFont="1" applyFill="1" applyAlignment="1">
      <alignment horizontal="center" vertical="center"/>
    </xf>
    <xf numFmtId="165" fontId="57" fillId="6" borderId="0" xfId="3" applyNumberFormat="1" applyFont="1" applyFill="1" applyAlignment="1">
      <alignment horizontal="center" vertical="center" wrapText="1"/>
    </xf>
    <xf numFmtId="0" fontId="3" fillId="2" borderId="0" xfId="0" applyFont="1" applyFill="1" applyAlignment="1">
      <alignment horizontal="center" vertical="center" wrapText="1"/>
    </xf>
    <xf numFmtId="0" fontId="34" fillId="0" borderId="25" xfId="0" applyFont="1" applyBorder="1" applyAlignment="1" applyProtection="1">
      <alignment horizontal="left" vertical="center" wrapText="1"/>
      <protection locked="0"/>
    </xf>
    <xf numFmtId="0" fontId="72" fillId="12" borderId="35" xfId="0" applyFont="1" applyFill="1" applyBorder="1" applyAlignment="1">
      <alignment horizontal="left" vertical="center"/>
    </xf>
    <xf numFmtId="0" fontId="72" fillId="12" borderId="25" xfId="0" applyFont="1" applyFill="1" applyBorder="1" applyAlignment="1">
      <alignment horizontal="left" vertical="center"/>
    </xf>
    <xf numFmtId="0" fontId="72" fillId="12" borderId="37" xfId="0" applyFont="1" applyFill="1" applyBorder="1" applyAlignment="1">
      <alignment horizontal="left" vertical="center"/>
    </xf>
    <xf numFmtId="0" fontId="61" fillId="2" borderId="24" xfId="0" applyFont="1" applyFill="1" applyBorder="1" applyAlignment="1" applyProtection="1">
      <alignment horizontal="left" vertical="center" wrapText="1"/>
      <protection locked="0"/>
    </xf>
    <xf numFmtId="0" fontId="61" fillId="2" borderId="15" xfId="0" applyFont="1" applyFill="1" applyBorder="1" applyAlignment="1" applyProtection="1">
      <alignment horizontal="left" vertical="center" wrapText="1"/>
      <protection locked="0"/>
    </xf>
    <xf numFmtId="0" fontId="62" fillId="0" borderId="0" xfId="0" applyFont="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0" fontId="44" fillId="0" borderId="29" xfId="0" applyFont="1" applyBorder="1" applyAlignment="1" applyProtection="1">
      <alignment horizontal="center" vertical="center"/>
      <protection locked="0"/>
    </xf>
    <xf numFmtId="0" fontId="61" fillId="2" borderId="12" xfId="0" applyFont="1" applyFill="1" applyBorder="1" applyAlignment="1" applyProtection="1">
      <alignment horizontal="left" vertical="center" wrapText="1"/>
      <protection locked="0"/>
    </xf>
    <xf numFmtId="0" fontId="61" fillId="2" borderId="34" xfId="0" applyFont="1" applyFill="1" applyBorder="1" applyAlignment="1" applyProtection="1">
      <alignment horizontal="left" vertical="center" wrapText="1"/>
      <protection locked="0"/>
    </xf>
    <xf numFmtId="0" fontId="61" fillId="16" borderId="24" xfId="0" applyFont="1" applyFill="1" applyBorder="1" applyAlignment="1" applyProtection="1">
      <alignment horizontal="left" vertical="center" wrapText="1"/>
      <protection locked="0"/>
    </xf>
    <xf numFmtId="0" fontId="61" fillId="16" borderId="15" xfId="0" applyFont="1" applyFill="1" applyBorder="1" applyAlignment="1" applyProtection="1">
      <alignment horizontal="left" vertical="center" wrapText="1"/>
      <protection locked="0"/>
    </xf>
    <xf numFmtId="0" fontId="60" fillId="10" borderId="24" xfId="0" applyFont="1" applyFill="1" applyBorder="1" applyAlignment="1" applyProtection="1">
      <alignment horizontal="left" vertical="center"/>
      <protection locked="0"/>
    </xf>
    <xf numFmtId="0" fontId="60" fillId="10" borderId="14" xfId="0" applyFont="1" applyFill="1" applyBorder="1" applyAlignment="1" applyProtection="1">
      <alignment horizontal="left" vertical="center"/>
      <protection locked="0"/>
    </xf>
    <xf numFmtId="0" fontId="60" fillId="10" borderId="15" xfId="0" applyFont="1" applyFill="1" applyBorder="1" applyAlignment="1" applyProtection="1">
      <alignment horizontal="left" vertical="center"/>
      <protection locked="0"/>
    </xf>
    <xf numFmtId="0" fontId="61" fillId="2" borderId="12" xfId="0" applyFont="1" applyFill="1" applyBorder="1" applyAlignment="1" applyProtection="1">
      <alignment horizontal="left" vertical="center"/>
      <protection locked="0"/>
    </xf>
    <xf numFmtId="0" fontId="61" fillId="2" borderId="34" xfId="0" applyFont="1" applyFill="1" applyBorder="1" applyAlignment="1" applyProtection="1">
      <alignment horizontal="left" vertical="center"/>
      <protection locked="0"/>
    </xf>
    <xf numFmtId="0" fontId="59" fillId="4" borderId="17" xfId="4" applyFont="1" applyFill="1" applyBorder="1" applyAlignment="1">
      <alignment horizontal="center" vertical="center"/>
    </xf>
    <xf numFmtId="165" fontId="59" fillId="6" borderId="17" xfId="3" applyNumberFormat="1" applyFont="1" applyFill="1" applyBorder="1" applyAlignment="1">
      <alignment horizontal="center" vertical="center" wrapText="1"/>
    </xf>
    <xf numFmtId="166" fontId="59" fillId="6" borderId="17" xfId="3" applyNumberFormat="1" applyFont="1" applyFill="1" applyBorder="1" applyAlignment="1">
      <alignment horizontal="center" vertical="center"/>
    </xf>
    <xf numFmtId="165" fontId="39" fillId="4" borderId="4" xfId="3" applyNumberFormat="1" applyFont="1" applyFill="1" applyBorder="1" applyAlignment="1">
      <alignment horizontal="center" vertical="center"/>
    </xf>
    <xf numFmtId="165" fontId="39" fillId="4" borderId="5" xfId="3" applyNumberFormat="1" applyFont="1" applyFill="1" applyBorder="1" applyAlignment="1">
      <alignment horizontal="center" vertical="center"/>
    </xf>
    <xf numFmtId="165" fontId="39" fillId="4" borderId="6" xfId="3" applyNumberFormat="1" applyFont="1" applyFill="1" applyBorder="1" applyAlignment="1">
      <alignment horizontal="center" vertical="center"/>
    </xf>
    <xf numFmtId="165" fontId="39" fillId="4" borderId="9" xfId="3" applyNumberFormat="1" applyFont="1" applyFill="1" applyBorder="1" applyAlignment="1">
      <alignment horizontal="center" vertical="center"/>
    </xf>
    <xf numFmtId="165" fontId="39" fillId="4" borderId="0" xfId="3" applyNumberFormat="1" applyFont="1" applyFill="1" applyAlignment="1">
      <alignment horizontal="center" vertical="center"/>
    </xf>
    <xf numFmtId="165" fontId="39" fillId="4" borderId="10" xfId="3" applyNumberFormat="1" applyFont="1" applyFill="1" applyBorder="1" applyAlignment="1">
      <alignment horizontal="center" vertical="center"/>
    </xf>
    <xf numFmtId="165" fontId="39" fillId="4" borderId="18" xfId="3" applyNumberFormat="1" applyFont="1" applyFill="1" applyBorder="1" applyAlignment="1">
      <alignment horizontal="center" vertical="center"/>
    </xf>
    <xf numFmtId="165" fontId="39" fillId="4" borderId="19" xfId="3" applyNumberFormat="1" applyFont="1" applyFill="1" applyBorder="1" applyAlignment="1">
      <alignment horizontal="center" vertical="center"/>
    </xf>
    <xf numFmtId="165" fontId="39" fillId="4" borderId="20" xfId="3" applyNumberFormat="1" applyFont="1" applyFill="1" applyBorder="1" applyAlignment="1">
      <alignment horizontal="center" vertical="center"/>
    </xf>
    <xf numFmtId="165" fontId="59" fillId="6" borderId="11" xfId="3" applyNumberFormat="1" applyFont="1" applyFill="1" applyBorder="1" applyAlignment="1">
      <alignment horizontal="center" vertical="center" wrapText="1"/>
    </xf>
    <xf numFmtId="165" fontId="59" fillId="6" borderId="16" xfId="3" applyNumberFormat="1" applyFont="1" applyFill="1" applyBorder="1" applyAlignment="1">
      <alignment horizontal="center" vertical="center" wrapText="1"/>
    </xf>
    <xf numFmtId="165" fontId="59" fillId="6" borderId="21" xfId="3" applyNumberFormat="1" applyFont="1" applyFill="1" applyBorder="1" applyAlignment="1">
      <alignment horizontal="center" vertical="center" wrapText="1"/>
    </xf>
    <xf numFmtId="0" fontId="59" fillId="6" borderId="16" xfId="3" applyNumberFormat="1" applyFont="1" applyFill="1" applyBorder="1" applyAlignment="1">
      <alignment horizontal="center" vertical="center" wrapText="1"/>
    </xf>
    <xf numFmtId="0" fontId="59" fillId="6" borderId="21" xfId="3" applyNumberFormat="1" applyFont="1" applyFill="1" applyBorder="1" applyAlignment="1">
      <alignment horizontal="center" vertical="center" wrapText="1"/>
    </xf>
    <xf numFmtId="0" fontId="59" fillId="3" borderId="16" xfId="3" applyNumberFormat="1" applyFont="1" applyFill="1" applyBorder="1" applyAlignment="1">
      <alignment horizontal="center" vertical="center" wrapText="1"/>
    </xf>
    <xf numFmtId="0" fontId="59" fillId="3" borderId="21" xfId="3" applyNumberFormat="1" applyFont="1" applyFill="1" applyBorder="1" applyAlignment="1">
      <alignment horizontal="center" vertical="center" wrapText="1"/>
    </xf>
    <xf numFmtId="165" fontId="39" fillId="0" borderId="0" xfId="3" applyNumberFormat="1" applyFont="1" applyAlignment="1">
      <alignment horizontal="center" vertical="center"/>
    </xf>
    <xf numFmtId="165" fontId="39" fillId="3" borderId="8" xfId="3" applyNumberFormat="1" applyFont="1" applyFill="1" applyBorder="1" applyAlignment="1">
      <alignment horizontal="center" vertical="center"/>
    </xf>
    <xf numFmtId="165" fontId="39" fillId="3" borderId="3" xfId="3" applyNumberFormat="1" applyFont="1" applyFill="1" applyBorder="1" applyAlignment="1">
      <alignment horizontal="center" vertical="center"/>
    </xf>
    <xf numFmtId="165" fontId="39" fillId="3" borderId="2" xfId="3" applyNumberFormat="1" applyFont="1" applyFill="1" applyBorder="1" applyAlignment="1">
      <alignment horizontal="center" vertical="center"/>
    </xf>
    <xf numFmtId="0" fontId="61" fillId="0" borderId="1" xfId="0" applyFont="1" applyFill="1" applyBorder="1" applyAlignment="1" applyProtection="1">
      <alignment horizontal="center" vertical="center" wrapText="1"/>
      <protection locked="0"/>
    </xf>
    <xf numFmtId="0" fontId="34" fillId="0" borderId="24" xfId="0" applyFont="1" applyFill="1" applyBorder="1" applyAlignment="1" applyProtection="1">
      <alignment horizontal="left" vertical="center" wrapText="1"/>
      <protection locked="0"/>
    </xf>
    <xf numFmtId="0" fontId="34" fillId="0" borderId="36" xfId="0" applyFont="1" applyFill="1" applyBorder="1" applyAlignment="1" applyProtection="1">
      <alignment horizontal="left" vertical="center" wrapText="1"/>
      <protection locked="0"/>
    </xf>
    <xf numFmtId="0" fontId="32" fillId="0" borderId="31" xfId="0" applyFont="1" applyFill="1" applyBorder="1" applyAlignment="1" applyProtection="1">
      <alignment vertical="center" wrapText="1"/>
      <protection locked="0"/>
    </xf>
    <xf numFmtId="0" fontId="34" fillId="0" borderId="1" xfId="0" applyFont="1" applyFill="1" applyBorder="1" applyAlignment="1" applyProtection="1">
      <alignment horizontal="center" vertical="center" wrapText="1"/>
      <protection locked="0"/>
    </xf>
  </cellXfs>
  <cellStyles count="6">
    <cellStyle name="Comma" xfId="1" builtinId="3"/>
    <cellStyle name="Currency 2" xfId="5" xr:uid="{F82FE93C-6318-40C9-A8D5-E9FDCF8F0FAA}"/>
    <cellStyle name="Normal" xfId="0" builtinId="0"/>
    <cellStyle name="Normal 2" xfId="3" xr:uid="{4D35BB7F-F2EF-4165-A953-FE5AA6499B00}"/>
    <cellStyle name="Normal 3" xfId="4" xr:uid="{8FE743CC-EAD1-4C38-A216-0C24FFF2751E}"/>
    <cellStyle name="Percent" xfId="2"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349250</xdr:colOff>
      <xdr:row>0</xdr:row>
      <xdr:rowOff>582083</xdr:rowOff>
    </xdr:from>
    <xdr:to>
      <xdr:col>8</xdr:col>
      <xdr:colOff>4176638</xdr:colOff>
      <xdr:row>1</xdr:row>
      <xdr:rowOff>923773</xdr:rowOff>
    </xdr:to>
    <xdr:pic>
      <xdr:nvPicPr>
        <xdr:cNvPr id="2" name="Picture 1">
          <a:extLst>
            <a:ext uri="{FF2B5EF4-FFF2-40B4-BE49-F238E27FC236}">
              <a16:creationId xmlns:a16="http://schemas.microsoft.com/office/drawing/2014/main" id="{E719330B-A340-4231-A752-4A8D6E342C4B}"/>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twoCellAnchor editAs="oneCell">
    <xdr:from>
      <xdr:col>6</xdr:col>
      <xdr:colOff>349250</xdr:colOff>
      <xdr:row>0</xdr:row>
      <xdr:rowOff>582083</xdr:rowOff>
    </xdr:from>
    <xdr:to>
      <xdr:col>8</xdr:col>
      <xdr:colOff>4176638</xdr:colOff>
      <xdr:row>1</xdr:row>
      <xdr:rowOff>923773</xdr:rowOff>
    </xdr:to>
    <xdr:pic>
      <xdr:nvPicPr>
        <xdr:cNvPr id="3" name="Picture 2">
          <a:extLst>
            <a:ext uri="{FF2B5EF4-FFF2-40B4-BE49-F238E27FC236}">
              <a16:creationId xmlns:a16="http://schemas.microsoft.com/office/drawing/2014/main" id="{7DCC7557-F281-4B25-B603-CA598B9C90FF}"/>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twoCellAnchor editAs="oneCell">
    <xdr:from>
      <xdr:col>6</xdr:col>
      <xdr:colOff>349250</xdr:colOff>
      <xdr:row>0</xdr:row>
      <xdr:rowOff>582083</xdr:rowOff>
    </xdr:from>
    <xdr:to>
      <xdr:col>8</xdr:col>
      <xdr:colOff>4176638</xdr:colOff>
      <xdr:row>1</xdr:row>
      <xdr:rowOff>923773</xdr:rowOff>
    </xdr:to>
    <xdr:pic>
      <xdr:nvPicPr>
        <xdr:cNvPr id="4" name="Picture 3">
          <a:extLst>
            <a:ext uri="{FF2B5EF4-FFF2-40B4-BE49-F238E27FC236}">
              <a16:creationId xmlns:a16="http://schemas.microsoft.com/office/drawing/2014/main" id="{8B2A24D2-B998-4AC3-B87E-74965BB61D2A}"/>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273843</xdr:colOff>
      <xdr:row>0</xdr:row>
      <xdr:rowOff>226219</xdr:rowOff>
    </xdr:from>
    <xdr:ext cx="4549049" cy="1133662"/>
    <xdr:pic>
      <xdr:nvPicPr>
        <xdr:cNvPr id="2" name="Picture 1">
          <a:extLst>
            <a:ext uri="{FF2B5EF4-FFF2-40B4-BE49-F238E27FC236}">
              <a16:creationId xmlns:a16="http://schemas.microsoft.com/office/drawing/2014/main" id="{66E44ACF-4C30-47BC-A710-FFF4202440E7}"/>
            </a:ext>
          </a:extLst>
        </xdr:cNvPr>
        <xdr:cNvPicPr>
          <a:picLocks noChangeAspect="1"/>
        </xdr:cNvPicPr>
      </xdr:nvPicPr>
      <xdr:blipFill>
        <a:blip xmlns:r="http://schemas.openxmlformats.org/officeDocument/2006/relationships" r:embed="rId1"/>
        <a:stretch>
          <a:fillRect/>
        </a:stretch>
      </xdr:blipFill>
      <xdr:spPr>
        <a:xfrm>
          <a:off x="4845843" y="188119"/>
          <a:ext cx="4549049" cy="113366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4012975</xdr:colOff>
      <xdr:row>1</xdr:row>
      <xdr:rowOff>329519</xdr:rowOff>
    </xdr:to>
    <xdr:pic>
      <xdr:nvPicPr>
        <xdr:cNvPr id="2" name="Picture 1">
          <a:extLst>
            <a:ext uri="{FF2B5EF4-FFF2-40B4-BE49-F238E27FC236}">
              <a16:creationId xmlns:a16="http://schemas.microsoft.com/office/drawing/2014/main" id="{4D7BCA21-77A6-424B-9A2C-988581986005}"/>
            </a:ext>
          </a:extLst>
        </xdr:cNvPr>
        <xdr:cNvPicPr>
          <a:picLocks noChangeAspect="1"/>
        </xdr:cNvPicPr>
      </xdr:nvPicPr>
      <xdr:blipFill>
        <a:blip xmlns:r="http://schemas.openxmlformats.org/officeDocument/2006/relationships" r:embed="rId1"/>
        <a:stretch>
          <a:fillRect/>
        </a:stretch>
      </xdr:blipFill>
      <xdr:spPr>
        <a:xfrm>
          <a:off x="723900" y="0"/>
          <a:ext cx="4551818" cy="11200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796638</xdr:colOff>
      <xdr:row>0</xdr:row>
      <xdr:rowOff>0</xdr:rowOff>
    </xdr:from>
    <xdr:to>
      <xdr:col>8</xdr:col>
      <xdr:colOff>3101840</xdr:colOff>
      <xdr:row>1</xdr:row>
      <xdr:rowOff>349250</xdr:rowOff>
    </xdr:to>
    <xdr:pic>
      <xdr:nvPicPr>
        <xdr:cNvPr id="2" name="Picture 1">
          <a:extLst>
            <a:ext uri="{FF2B5EF4-FFF2-40B4-BE49-F238E27FC236}">
              <a16:creationId xmlns:a16="http://schemas.microsoft.com/office/drawing/2014/main" id="{5CC4D749-8C52-48A7-A667-3677AFF493AD}"/>
            </a:ext>
          </a:extLst>
        </xdr:cNvPr>
        <xdr:cNvPicPr>
          <a:picLocks noChangeAspect="1"/>
        </xdr:cNvPicPr>
      </xdr:nvPicPr>
      <xdr:blipFill>
        <a:blip xmlns:r="http://schemas.openxmlformats.org/officeDocument/2006/relationships" r:embed="rId1"/>
        <a:stretch>
          <a:fillRect/>
        </a:stretch>
      </xdr:blipFill>
      <xdr:spPr>
        <a:xfrm>
          <a:off x="0" y="0"/>
          <a:ext cx="4557804" cy="1130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306918</xdr:colOff>
      <xdr:row>0</xdr:row>
      <xdr:rowOff>0</xdr:rowOff>
    </xdr:from>
    <xdr:to>
      <xdr:col>8</xdr:col>
      <xdr:colOff>3848555</xdr:colOff>
      <xdr:row>1</xdr:row>
      <xdr:rowOff>341690</xdr:rowOff>
    </xdr:to>
    <xdr:pic>
      <xdr:nvPicPr>
        <xdr:cNvPr id="2" name="Picture 1">
          <a:extLst>
            <a:ext uri="{FF2B5EF4-FFF2-40B4-BE49-F238E27FC236}">
              <a16:creationId xmlns:a16="http://schemas.microsoft.com/office/drawing/2014/main" id="{E2A62494-9DBB-4D7F-AEEA-16B744A10DD1}"/>
            </a:ext>
          </a:extLst>
        </xdr:cNvPr>
        <xdr:cNvPicPr>
          <a:picLocks noChangeAspect="1"/>
        </xdr:cNvPicPr>
      </xdr:nvPicPr>
      <xdr:blipFill>
        <a:blip xmlns:r="http://schemas.openxmlformats.org/officeDocument/2006/relationships" r:embed="rId1"/>
        <a:stretch>
          <a:fillRect/>
        </a:stretch>
      </xdr:blipFill>
      <xdr:spPr>
        <a:xfrm>
          <a:off x="668868" y="0"/>
          <a:ext cx="4551287" cy="1122740"/>
        </a:xfrm>
        <a:prstGeom prst="rect">
          <a:avLst/>
        </a:prstGeom>
      </xdr:spPr>
    </xdr:pic>
    <xdr:clientData/>
  </xdr:twoCellAnchor>
  <xdr:twoCellAnchor editAs="oneCell">
    <xdr:from>
      <xdr:col>6</xdr:col>
      <xdr:colOff>306918</xdr:colOff>
      <xdr:row>0</xdr:row>
      <xdr:rowOff>0</xdr:rowOff>
    </xdr:from>
    <xdr:to>
      <xdr:col>8</xdr:col>
      <xdr:colOff>3848555</xdr:colOff>
      <xdr:row>1</xdr:row>
      <xdr:rowOff>341690</xdr:rowOff>
    </xdr:to>
    <xdr:pic>
      <xdr:nvPicPr>
        <xdr:cNvPr id="3" name="Picture 2">
          <a:extLst>
            <a:ext uri="{FF2B5EF4-FFF2-40B4-BE49-F238E27FC236}">
              <a16:creationId xmlns:a16="http://schemas.microsoft.com/office/drawing/2014/main" id="{D5EF65D5-8EA2-4D42-9899-5723A1914B23}"/>
            </a:ext>
          </a:extLst>
        </xdr:cNvPr>
        <xdr:cNvPicPr>
          <a:picLocks noChangeAspect="1"/>
        </xdr:cNvPicPr>
      </xdr:nvPicPr>
      <xdr:blipFill>
        <a:blip xmlns:r="http://schemas.openxmlformats.org/officeDocument/2006/relationships" r:embed="rId1"/>
        <a:stretch>
          <a:fillRect/>
        </a:stretch>
      </xdr:blipFill>
      <xdr:spPr>
        <a:xfrm>
          <a:off x="668868" y="0"/>
          <a:ext cx="4551287" cy="11227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3111501</xdr:colOff>
      <xdr:row>1</xdr:row>
      <xdr:rowOff>349250</xdr:rowOff>
    </xdr:to>
    <xdr:pic>
      <xdr:nvPicPr>
        <xdr:cNvPr id="2" name="Picture 1">
          <a:extLst>
            <a:ext uri="{FF2B5EF4-FFF2-40B4-BE49-F238E27FC236}">
              <a16:creationId xmlns:a16="http://schemas.microsoft.com/office/drawing/2014/main" id="{B00F2BA4-0F10-46E7-AFD6-5E353E1295C9}"/>
            </a:ext>
          </a:extLst>
        </xdr:cNvPr>
        <xdr:cNvPicPr>
          <a:picLocks noChangeAspect="1"/>
        </xdr:cNvPicPr>
      </xdr:nvPicPr>
      <xdr:blipFill>
        <a:blip xmlns:r="http://schemas.openxmlformats.org/officeDocument/2006/relationships" r:embed="rId1"/>
        <a:stretch>
          <a:fillRect/>
        </a:stretch>
      </xdr:blipFill>
      <xdr:spPr>
        <a:xfrm>
          <a:off x="4476750" y="0"/>
          <a:ext cx="4530726" cy="1130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116279</xdr:colOff>
      <xdr:row>0</xdr:row>
      <xdr:rowOff>77932</xdr:rowOff>
    </xdr:from>
    <xdr:to>
      <xdr:col>8</xdr:col>
      <xdr:colOff>3953876</xdr:colOff>
      <xdr:row>1</xdr:row>
      <xdr:rowOff>606136</xdr:rowOff>
    </xdr:to>
    <xdr:pic>
      <xdr:nvPicPr>
        <xdr:cNvPr id="2" name="Picture 1">
          <a:extLst>
            <a:ext uri="{FF2B5EF4-FFF2-40B4-BE49-F238E27FC236}">
              <a16:creationId xmlns:a16="http://schemas.microsoft.com/office/drawing/2014/main" id="{3C123BCA-5443-4CAF-A5DF-2EE7B3558FCA}"/>
            </a:ext>
          </a:extLst>
        </xdr:cNvPr>
        <xdr:cNvPicPr>
          <a:picLocks noChangeAspect="1"/>
        </xdr:cNvPicPr>
      </xdr:nvPicPr>
      <xdr:blipFill>
        <a:blip xmlns:r="http://schemas.openxmlformats.org/officeDocument/2006/relationships" r:embed="rId1"/>
        <a:stretch>
          <a:fillRect/>
        </a:stretch>
      </xdr:blipFill>
      <xdr:spPr>
        <a:xfrm>
          <a:off x="116279" y="77932"/>
          <a:ext cx="5173818" cy="1290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349250</xdr:colOff>
      <xdr:row>0</xdr:row>
      <xdr:rowOff>582083</xdr:rowOff>
    </xdr:from>
    <xdr:to>
      <xdr:col>8</xdr:col>
      <xdr:colOff>4176638</xdr:colOff>
      <xdr:row>1</xdr:row>
      <xdr:rowOff>923773</xdr:rowOff>
    </xdr:to>
    <xdr:pic>
      <xdr:nvPicPr>
        <xdr:cNvPr id="2" name="Picture 1">
          <a:extLst>
            <a:ext uri="{FF2B5EF4-FFF2-40B4-BE49-F238E27FC236}">
              <a16:creationId xmlns:a16="http://schemas.microsoft.com/office/drawing/2014/main" id="{04D84DF8-0812-4ABB-8188-4961F5736A97}"/>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twoCellAnchor editAs="oneCell">
    <xdr:from>
      <xdr:col>6</xdr:col>
      <xdr:colOff>349250</xdr:colOff>
      <xdr:row>0</xdr:row>
      <xdr:rowOff>582083</xdr:rowOff>
    </xdr:from>
    <xdr:to>
      <xdr:col>8</xdr:col>
      <xdr:colOff>4176638</xdr:colOff>
      <xdr:row>1</xdr:row>
      <xdr:rowOff>923773</xdr:rowOff>
    </xdr:to>
    <xdr:pic>
      <xdr:nvPicPr>
        <xdr:cNvPr id="3" name="Picture 2">
          <a:extLst>
            <a:ext uri="{FF2B5EF4-FFF2-40B4-BE49-F238E27FC236}">
              <a16:creationId xmlns:a16="http://schemas.microsoft.com/office/drawing/2014/main" id="{B473ADE5-6141-4103-819A-4F39F6E137A3}"/>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349250</xdr:colOff>
      <xdr:row>0</xdr:row>
      <xdr:rowOff>582083</xdr:rowOff>
    </xdr:from>
    <xdr:to>
      <xdr:col>8</xdr:col>
      <xdr:colOff>4176638</xdr:colOff>
      <xdr:row>1</xdr:row>
      <xdr:rowOff>923773</xdr:rowOff>
    </xdr:to>
    <xdr:pic>
      <xdr:nvPicPr>
        <xdr:cNvPr id="2" name="Picture 1">
          <a:extLst>
            <a:ext uri="{FF2B5EF4-FFF2-40B4-BE49-F238E27FC236}">
              <a16:creationId xmlns:a16="http://schemas.microsoft.com/office/drawing/2014/main" id="{94324DB1-EFE0-4038-8B9D-ACB0F5C9F9D0}"/>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285750</xdr:colOff>
      <xdr:row>0</xdr:row>
      <xdr:rowOff>63500</xdr:rowOff>
    </xdr:from>
    <xdr:to>
      <xdr:col>8</xdr:col>
      <xdr:colOff>3592543</xdr:colOff>
      <xdr:row>1</xdr:row>
      <xdr:rowOff>412750</xdr:rowOff>
    </xdr:to>
    <xdr:pic>
      <xdr:nvPicPr>
        <xdr:cNvPr id="2" name="Picture 1">
          <a:extLst>
            <a:ext uri="{FF2B5EF4-FFF2-40B4-BE49-F238E27FC236}">
              <a16:creationId xmlns:a16="http://schemas.microsoft.com/office/drawing/2014/main" id="{5CCD52A2-69D5-44CA-BFCB-EFB9C913BE52}"/>
            </a:ext>
          </a:extLst>
        </xdr:cNvPr>
        <xdr:cNvPicPr>
          <a:picLocks noChangeAspect="1"/>
        </xdr:cNvPicPr>
      </xdr:nvPicPr>
      <xdr:blipFill>
        <a:blip xmlns:r="http://schemas.openxmlformats.org/officeDocument/2006/relationships" r:embed="rId1"/>
        <a:stretch>
          <a:fillRect/>
        </a:stretch>
      </xdr:blipFill>
      <xdr:spPr>
        <a:xfrm>
          <a:off x="647700" y="63500"/>
          <a:ext cx="4533900" cy="113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3067052</xdr:colOff>
      <xdr:row>1</xdr:row>
      <xdr:rowOff>349250</xdr:rowOff>
    </xdr:to>
    <xdr:pic>
      <xdr:nvPicPr>
        <xdr:cNvPr id="2" name="Picture 1">
          <a:extLst>
            <a:ext uri="{FF2B5EF4-FFF2-40B4-BE49-F238E27FC236}">
              <a16:creationId xmlns:a16="http://schemas.microsoft.com/office/drawing/2014/main" id="{12AED522-1B98-40D8-947F-317D22CB21C6}"/>
            </a:ext>
          </a:extLst>
        </xdr:cNvPr>
        <xdr:cNvPicPr>
          <a:picLocks noChangeAspect="1"/>
        </xdr:cNvPicPr>
      </xdr:nvPicPr>
      <xdr:blipFill>
        <a:blip xmlns:r="http://schemas.openxmlformats.org/officeDocument/2006/relationships" r:embed="rId1"/>
        <a:stretch>
          <a:fillRect/>
        </a:stretch>
      </xdr:blipFill>
      <xdr:spPr>
        <a:xfrm>
          <a:off x="0" y="0"/>
          <a:ext cx="4530727" cy="1130300"/>
        </a:xfrm>
        <a:prstGeom prst="rect">
          <a:avLst/>
        </a:prstGeom>
      </xdr:spPr>
    </xdr:pic>
    <xdr:clientData/>
  </xdr:twoCellAnchor>
  <xdr:twoCellAnchor editAs="oneCell">
    <xdr:from>
      <xdr:col>5</xdr:col>
      <xdr:colOff>0</xdr:colOff>
      <xdr:row>0</xdr:row>
      <xdr:rowOff>0</xdr:rowOff>
    </xdr:from>
    <xdr:to>
      <xdr:col>8</xdr:col>
      <xdr:colOff>3071397</xdr:colOff>
      <xdr:row>1</xdr:row>
      <xdr:rowOff>349250</xdr:rowOff>
    </xdr:to>
    <xdr:pic>
      <xdr:nvPicPr>
        <xdr:cNvPr id="3" name="Picture 2">
          <a:extLst>
            <a:ext uri="{FF2B5EF4-FFF2-40B4-BE49-F238E27FC236}">
              <a16:creationId xmlns:a16="http://schemas.microsoft.com/office/drawing/2014/main" id="{FD39F938-439D-411A-A976-6EA7DCC54BA4}"/>
            </a:ext>
          </a:extLst>
        </xdr:cNvPr>
        <xdr:cNvPicPr>
          <a:picLocks noChangeAspect="1"/>
        </xdr:cNvPicPr>
      </xdr:nvPicPr>
      <xdr:blipFill>
        <a:blip xmlns:r="http://schemas.openxmlformats.org/officeDocument/2006/relationships" r:embed="rId1"/>
        <a:stretch>
          <a:fillRect/>
        </a:stretch>
      </xdr:blipFill>
      <xdr:spPr>
        <a:xfrm>
          <a:off x="0" y="0"/>
          <a:ext cx="4535072" cy="113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250031</xdr:colOff>
      <xdr:row>0</xdr:row>
      <xdr:rowOff>83344</xdr:rowOff>
    </xdr:from>
    <xdr:ext cx="4516439" cy="1123156"/>
    <xdr:pic>
      <xdr:nvPicPr>
        <xdr:cNvPr id="2" name="Picture 1">
          <a:extLst>
            <a:ext uri="{FF2B5EF4-FFF2-40B4-BE49-F238E27FC236}">
              <a16:creationId xmlns:a16="http://schemas.microsoft.com/office/drawing/2014/main" id="{780300E3-FB84-465C-A9A4-E9DA90B906DB}"/>
            </a:ext>
          </a:extLst>
        </xdr:cNvPr>
        <xdr:cNvPicPr>
          <a:picLocks noChangeAspect="1"/>
        </xdr:cNvPicPr>
      </xdr:nvPicPr>
      <xdr:blipFill>
        <a:blip xmlns:r="http://schemas.openxmlformats.org/officeDocument/2006/relationships" r:embed="rId1"/>
        <a:stretch>
          <a:fillRect/>
        </a:stretch>
      </xdr:blipFill>
      <xdr:spPr>
        <a:xfrm>
          <a:off x="4822031" y="83344"/>
          <a:ext cx="4516439" cy="11231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79375</xdr:rowOff>
    </xdr:from>
    <xdr:to>
      <xdr:col>12</xdr:col>
      <xdr:colOff>2832555</xdr:colOff>
      <xdr:row>1</xdr:row>
      <xdr:rowOff>428625</xdr:rowOff>
    </xdr:to>
    <xdr:pic>
      <xdr:nvPicPr>
        <xdr:cNvPr id="2" name="Picture 1">
          <a:extLst>
            <a:ext uri="{FF2B5EF4-FFF2-40B4-BE49-F238E27FC236}">
              <a16:creationId xmlns:a16="http://schemas.microsoft.com/office/drawing/2014/main" id="{022652AB-2D41-4AFD-8AA0-C7BD3DCEB229}"/>
            </a:ext>
          </a:extLst>
        </xdr:cNvPr>
        <xdr:cNvPicPr>
          <a:picLocks noChangeAspect="1"/>
        </xdr:cNvPicPr>
      </xdr:nvPicPr>
      <xdr:blipFill>
        <a:blip xmlns:r="http://schemas.openxmlformats.org/officeDocument/2006/relationships" r:embed="rId1"/>
        <a:stretch>
          <a:fillRect/>
        </a:stretch>
      </xdr:blipFill>
      <xdr:spPr>
        <a:xfrm>
          <a:off x="0" y="79375"/>
          <a:ext cx="4530726" cy="113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42335</xdr:rowOff>
    </xdr:from>
    <xdr:to>
      <xdr:col>8</xdr:col>
      <xdr:colOff>2832468</xdr:colOff>
      <xdr:row>1</xdr:row>
      <xdr:rowOff>391585</xdr:rowOff>
    </xdr:to>
    <xdr:pic>
      <xdr:nvPicPr>
        <xdr:cNvPr id="2" name="Picture 1">
          <a:extLst>
            <a:ext uri="{FF2B5EF4-FFF2-40B4-BE49-F238E27FC236}">
              <a16:creationId xmlns:a16="http://schemas.microsoft.com/office/drawing/2014/main" id="{1406B1BE-0E59-4F98-9CE6-2C8BCAE0589A}"/>
            </a:ext>
          </a:extLst>
        </xdr:cNvPr>
        <xdr:cNvPicPr>
          <a:picLocks noChangeAspect="1"/>
        </xdr:cNvPicPr>
      </xdr:nvPicPr>
      <xdr:blipFill>
        <a:blip xmlns:r="http://schemas.openxmlformats.org/officeDocument/2006/relationships" r:embed="rId1"/>
        <a:stretch>
          <a:fillRect/>
        </a:stretch>
      </xdr:blipFill>
      <xdr:spPr>
        <a:xfrm>
          <a:off x="0" y="42335"/>
          <a:ext cx="4523155" cy="113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2828552</xdr:colOff>
      <xdr:row>1</xdr:row>
      <xdr:rowOff>349250</xdr:rowOff>
    </xdr:to>
    <xdr:pic>
      <xdr:nvPicPr>
        <xdr:cNvPr id="2" name="Picture 1">
          <a:extLst>
            <a:ext uri="{FF2B5EF4-FFF2-40B4-BE49-F238E27FC236}">
              <a16:creationId xmlns:a16="http://schemas.microsoft.com/office/drawing/2014/main" id="{DCEC8011-9B44-4948-8223-A6B8FC58E91B}"/>
            </a:ext>
          </a:extLst>
        </xdr:cNvPr>
        <xdr:cNvPicPr>
          <a:picLocks noChangeAspect="1"/>
        </xdr:cNvPicPr>
      </xdr:nvPicPr>
      <xdr:blipFill>
        <a:blip xmlns:r="http://schemas.openxmlformats.org/officeDocument/2006/relationships" r:embed="rId1"/>
        <a:stretch>
          <a:fillRect/>
        </a:stretch>
      </xdr:blipFill>
      <xdr:spPr>
        <a:xfrm>
          <a:off x="0" y="0"/>
          <a:ext cx="4530725" cy="1130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pre-my.sharepoint.com/Users/Francis%20Castro/Desktop/Documentos%20Francis/Maestro%20de%20insumos/Maestro%20de%20insumos%20y%20matriz%20de%20presupuestaci&#243;n%20%20(17.04.2017).%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is%20Castro/Desktop/Documentos%20Francis/Maestro%20de%20insumos/Maestro%20de%20insumos%20y%20matriz%20de%20presupuestaci&#243;n%20%20(17.04.2017).%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pre-my.sharepoint.com/Users/Juana%20Herrera/Documents/POA%20&amp;%20PACC/2019/PACC_2019_CPTTE.%20Ver%202.0%20(Febrero%20201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na%20Herrera/Documents/POA%20&amp;%20PACC/2019/PACC_2019_CPTTE.%20Ver%202.0%20(Febrero%20201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ileen%20Decamps/Downloads/POA%20DPD%202023%20-%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row r="3">
          <cell r="N3">
            <v>0</v>
          </cell>
        </row>
      </sheetData>
      <sheetData sheetId="1">
        <row r="1">
          <cell r="A1" t="str">
            <v>Region</v>
          </cell>
          <cell r="B1" t="str">
            <v>Customer</v>
          </cell>
        </row>
        <row r="2">
          <cell r="A2" t="str">
            <v>Administrativo y Financiero</v>
          </cell>
          <cell r="B2" t="str">
            <v>Sistema integrado de gestión administrativa financiera implementado</v>
          </cell>
          <cell r="D2" t="str">
            <v>Administrativa</v>
          </cell>
        </row>
        <row r="3">
          <cell r="A3" t="str">
            <v xml:space="preserve">Calidad en la Gestión </v>
          </cell>
          <cell r="B3" t="str">
            <v>Sistema de gestión de calidad implementado</v>
          </cell>
          <cell r="D3" t="str">
            <v>Administrativo y Financiero</v>
          </cell>
        </row>
        <row r="4">
          <cell r="A4" t="str">
            <v xml:space="preserve">Calidad en la Gestión </v>
          </cell>
          <cell r="B4" t="str">
            <v>Plan de mejoras asociado al Código Regional de Buenas Prácticas (CRBP)</v>
          </cell>
          <cell r="D4" t="str">
            <v xml:space="preserve">Calidad en la Gestión </v>
          </cell>
        </row>
        <row r="5">
          <cell r="A5" t="str">
            <v>Cartografía</v>
          </cell>
          <cell r="B5" t="str">
            <v>Base de datos cartográfica actualizada con procesos definidos e implementados</v>
          </cell>
          <cell r="D5" t="str">
            <v>Cartografía</v>
          </cell>
        </row>
        <row r="6">
          <cell r="A6" t="str">
            <v>Cartografía</v>
          </cell>
          <cell r="B6" t="str">
            <v>Publicaciones de análisis Geoestadístico</v>
          </cell>
          <cell r="D6" t="str">
            <v xml:space="preserve">Censos </v>
          </cell>
        </row>
        <row r="7">
          <cell r="A7" t="str">
            <v xml:space="preserve">Censos </v>
          </cell>
          <cell r="B7" t="str">
            <v>Censo Nacional Agropecuario (CENAGRO) realizado</v>
          </cell>
          <cell r="D7" t="str">
            <v xml:space="preserve">Compras y Contrataciones </v>
          </cell>
        </row>
        <row r="8">
          <cell r="A8" t="str">
            <v>Comunicaciones</v>
          </cell>
          <cell r="B8" t="str">
            <v>Plan de fortalecimiento para el acceso a la información estadística implementado</v>
          </cell>
          <cell r="D8" t="str">
            <v>Comunicaciones</v>
          </cell>
        </row>
        <row r="9">
          <cell r="A9" t="str">
            <v>Comunicaciones</v>
          </cell>
          <cell r="B9" t="str">
            <v>Centro de Documentación funcionando con estándares de calidad</v>
          </cell>
          <cell r="D9" t="str">
            <v>Cooperación Internacional</v>
          </cell>
        </row>
        <row r="10">
          <cell r="A10" t="str">
            <v>Comunicaciones</v>
          </cell>
          <cell r="B10" t="str">
            <v>Sistema de evaluación para conocer las necesidades y la satisfacción de los usuarios implementado para todas las áreas</v>
          </cell>
          <cell r="D10" t="str">
            <v>Coordinación Estadística</v>
          </cell>
        </row>
        <row r="11">
          <cell r="A11" t="str">
            <v>Comunicaciones</v>
          </cell>
          <cell r="B11" t="str">
            <v>Plan de Comunicación formulado e implementado</v>
          </cell>
          <cell r="D11" t="str">
            <v>Dirección Nacional</v>
          </cell>
        </row>
        <row r="12">
          <cell r="A12" t="str">
            <v>Comunicaciones</v>
          </cell>
          <cell r="B12" t="str">
            <v xml:space="preserve">Política de difusión de la producción estadística del SEN formulada e implementada </v>
          </cell>
          <cell r="D12" t="str">
            <v>Encuestas</v>
          </cell>
        </row>
        <row r="13">
          <cell r="A13" t="str">
            <v>Comunicaciones</v>
          </cell>
          <cell r="B13" t="str">
            <v xml:space="preserve">Publicaciones de revistas, reportajes y artículos periodísticos </v>
          </cell>
          <cell r="D13" t="str">
            <v xml:space="preserve">Escuela Nacional de Estadística </v>
          </cell>
        </row>
        <row r="14">
          <cell r="A14" t="str">
            <v>Comunicaciones</v>
          </cell>
          <cell r="B14" t="str">
            <v>Programa de promoción y formación de la cultura estadística en la República Dominicana definido e implementado</v>
          </cell>
          <cell r="D14" t="str">
            <v>Estadísticas Demográficas, Sociales y Culturales</v>
          </cell>
        </row>
        <row r="15">
          <cell r="A15" t="str">
            <v>Comunicaciones</v>
          </cell>
          <cell r="B15" t="str">
            <v>Sitio  web rediseñado</v>
          </cell>
          <cell r="D15" t="str">
            <v>Estadísticas Económicas</v>
          </cell>
        </row>
        <row r="16">
          <cell r="A16" t="str">
            <v>Comunicaciones</v>
          </cell>
          <cell r="B16" t="str">
            <v xml:space="preserve">Comunicación interna fortalecida </v>
          </cell>
          <cell r="D16" t="str">
            <v>Financiera</v>
          </cell>
        </row>
        <row r="17">
          <cell r="A17" t="str">
            <v>Comunicaciones</v>
          </cell>
          <cell r="B17" t="str">
            <v>Redes sociales fortalecidas</v>
          </cell>
          <cell r="D17" t="str">
            <v>Jurídico</v>
          </cell>
        </row>
        <row r="18">
          <cell r="A18" t="str">
            <v>Comunicaciones</v>
          </cell>
          <cell r="B18" t="str">
            <v>Directorio de Usuarios actualizado</v>
          </cell>
          <cell r="D18" t="str">
            <v xml:space="preserve">Metodología e Investigaciones </v>
          </cell>
        </row>
        <row r="19">
          <cell r="A19" t="str">
            <v>Comunicaciones</v>
          </cell>
          <cell r="B19" t="str">
            <v xml:space="preserve">Plataforma de Seguimiento de Solicitudes a Comunicaciones </v>
          </cell>
          <cell r="D19" t="str">
            <v>Oficinas Territoriales</v>
          </cell>
        </row>
        <row r="20">
          <cell r="A20" t="str">
            <v>Cooperación Internacional</v>
          </cell>
          <cell r="B20" t="str">
            <v>Sistema de  gestión de la cooperación internacional implementado</v>
          </cell>
          <cell r="D20" t="str">
            <v>Planificación y Desarrollo</v>
          </cell>
        </row>
        <row r="21">
          <cell r="A21" t="str">
            <v>Coordinación Estadística</v>
          </cell>
          <cell r="B21" t="str">
            <v>Plan Estadístico Nacional (PEN) implementado</v>
          </cell>
          <cell r="D21" t="str">
            <v>Recursos Humanos</v>
          </cell>
        </row>
        <row r="22">
          <cell r="A22" t="str">
            <v>Coordinación Estadística</v>
          </cell>
          <cell r="B22" t="str">
            <v xml:space="preserve">Marco normativo de la producción estadística del SEN implementada </v>
          </cell>
          <cell r="D22" t="str">
            <v>Tecnología de la Información</v>
          </cell>
        </row>
        <row r="23">
          <cell r="A23" t="str">
            <v>Dirección Nacional</v>
          </cell>
          <cell r="B23" t="str">
            <v>Observatorio OSIC-RD</v>
          </cell>
        </row>
        <row r="24">
          <cell r="A24" t="str">
            <v>Dirección Nacional</v>
          </cell>
          <cell r="B24" t="str">
            <v>Ley que crea el SEN aprobada</v>
          </cell>
        </row>
        <row r="25">
          <cell r="A25" t="str">
            <v>Dirección Nacional</v>
          </cell>
          <cell r="B25" t="str">
            <v>Institución posicionada en el ámbito internacional</v>
          </cell>
        </row>
        <row r="26">
          <cell r="A26" t="str">
            <v>Encuestas</v>
          </cell>
          <cell r="B26" t="str">
            <v>Sistema de Encuestas de Hogares ampliado y mejorado</v>
          </cell>
        </row>
        <row r="27">
          <cell r="A27" t="str">
            <v>Encuestas</v>
          </cell>
          <cell r="B27" t="str">
            <v>Encuesta Nacional de Ingresos y Gastos 2016-2017</v>
          </cell>
        </row>
        <row r="28">
          <cell r="A28" t="str">
            <v>Encuestas</v>
          </cell>
          <cell r="B28" t="str">
            <v>Encuesta Nacional de Inmigrantes (ENI)</v>
          </cell>
        </row>
        <row r="29">
          <cell r="A29" t="str">
            <v xml:space="preserve">Escuela Nacional de Estadística </v>
          </cell>
          <cell r="B29" t="str">
            <v>Programa de Capacitación Estadística para el personal de la ONE y el resto del SEN formulado e implementado</v>
          </cell>
        </row>
        <row r="30">
          <cell r="A30" t="str">
            <v xml:space="preserve">Escuela Nacional de Estadística </v>
          </cell>
          <cell r="B30" t="str">
            <v>Plan de capacitación a usuarios clave formulado e implementado</v>
          </cell>
        </row>
        <row r="31">
          <cell r="A31" t="str">
            <v xml:space="preserve">Escuela Nacional de Estadística </v>
          </cell>
          <cell r="B31" t="str">
            <v>Gestión de la Escuela Nacional de Estadística (ENE) fortalecida</v>
          </cell>
        </row>
        <row r="32">
          <cell r="A32" t="str">
            <v>Estadísticas Demográficas, Sociales y Culturales</v>
          </cell>
          <cell r="B32" t="str">
            <v>Indicadores y series estadísticas basados en los registros administrativos y ampliados del área demográfica</v>
          </cell>
        </row>
        <row r="33">
          <cell r="A33" t="str">
            <v>Estadísticas Demográficas, Sociales y Culturales</v>
          </cell>
          <cell r="B33" t="str">
            <v>Proyecciones de Población realizadas</v>
          </cell>
        </row>
        <row r="34">
          <cell r="A34" t="str">
            <v>Estadísticas Demográficas, Sociales y Culturales</v>
          </cell>
          <cell r="B34" t="str">
            <v>Anuarios publicados - Estadísticas Sociales y Demográficas (socio demográfico)</v>
          </cell>
        </row>
        <row r="35">
          <cell r="A35" t="str">
            <v>Estadísticas Económicas</v>
          </cell>
          <cell r="B35" t="str">
            <v>Sistema de Indicadores para la Planificación Social y Económica (SINID)</v>
          </cell>
        </row>
        <row r="36">
          <cell r="A36" t="str">
            <v>Estadísticas Económicas</v>
          </cell>
          <cell r="B36" t="str">
            <v>Registro Nacional de Establecimientos, RNE</v>
          </cell>
        </row>
        <row r="37">
          <cell r="A37" t="str">
            <v>Estadísticas Económicas</v>
          </cell>
          <cell r="B37" t="str">
            <v>Directorio de Empresas y Establecimientos (DEE) ampliado y mejorado</v>
          </cell>
        </row>
        <row r="38">
          <cell r="A38" t="str">
            <v>Estadísticas Económicas</v>
          </cell>
          <cell r="B38" t="str">
            <v>Sistema de Encuesta de Actividad Económica Ampliado y Mejorado</v>
          </cell>
        </row>
        <row r="39">
          <cell r="A39" t="str">
            <v>Estadísticas Económicas</v>
          </cell>
          <cell r="B39" t="str">
            <v>Sistema de Estadística para la Medición de Bienestar implementado</v>
          </cell>
        </row>
        <row r="40">
          <cell r="A40" t="str">
            <v>Estadísticas Económicas</v>
          </cell>
          <cell r="B40" t="str">
            <v>Sistema de estimación de índices económicos actualizados</v>
          </cell>
        </row>
        <row r="41">
          <cell r="A41" t="str">
            <v>Estadísticas Económicas</v>
          </cell>
          <cell r="B41" t="str">
            <v>Adaptación nacional de clasificadores internacionales</v>
          </cell>
        </row>
        <row r="42">
          <cell r="A42" t="str">
            <v>Estadísticas Económicas</v>
          </cell>
          <cell r="B42" t="str">
            <v>Indicadores y series estadísticas basados en los registros administrativos y ampliados del área económica</v>
          </cell>
        </row>
        <row r="43">
          <cell r="A43" t="str">
            <v>Estadísticas Económicas</v>
          </cell>
          <cell r="B43" t="str">
            <v xml:space="preserve">Anuarios publicados - Estadísticas Económicas </v>
          </cell>
        </row>
        <row r="44">
          <cell r="A44" t="str">
            <v>Jurídico</v>
          </cell>
          <cell r="B44" t="str">
            <v>Gestión legal fortalecida</v>
          </cell>
        </row>
        <row r="45">
          <cell r="A45" t="str">
            <v>Jurídico</v>
          </cell>
          <cell r="B45" t="str">
            <v>Políticas y procedimientos que garanticen el secreto estadístico a nivel institucional implementado</v>
          </cell>
        </row>
        <row r="46">
          <cell r="A46" t="str">
            <v xml:space="preserve">Metodología e Investigaciones </v>
          </cell>
          <cell r="B46" t="str">
            <v>Programa de investigación y metodología utilizando información existente</v>
          </cell>
        </row>
        <row r="47">
          <cell r="A47" t="str">
            <v xml:space="preserve">Metodología e Investigaciones </v>
          </cell>
          <cell r="B47" t="str">
            <v>Plan de seguimiento a la implementación de las políticas y las normas de transversalización del enfoque de género y de visibilización de grupos</v>
          </cell>
        </row>
        <row r="48">
          <cell r="A48" t="str">
            <v xml:space="preserve">Metodología e Investigaciones </v>
          </cell>
          <cell r="B48" t="str">
            <v xml:space="preserve">Producción de información con enfoque de género mejorada </v>
          </cell>
        </row>
        <row r="49">
          <cell r="A49" t="str">
            <v xml:space="preserve">Metodología e Investigaciones </v>
          </cell>
          <cell r="B49" t="str">
            <v xml:space="preserve">Política y normas de producción estadística con enfoque de género y de visibilización de grupos vulnerables </v>
          </cell>
        </row>
        <row r="50">
          <cell r="A50" t="str">
            <v>Oficinas Territoriales</v>
          </cell>
          <cell r="B50" t="str">
            <v>Indicadores con perspectiva territorial calculados</v>
          </cell>
        </row>
        <row r="51">
          <cell r="A51" t="str">
            <v>Oficinas Territoriales</v>
          </cell>
          <cell r="B51" t="str">
            <v>Programa estadístico territorial diseñado e implementado</v>
          </cell>
        </row>
        <row r="52">
          <cell r="A52" t="str">
            <v>Planificación y Desarrollo</v>
          </cell>
          <cell r="B52" t="str">
            <v>Sistema integrado de planificación y control de gestión implementado</v>
          </cell>
        </row>
        <row r="53">
          <cell r="A53" t="str">
            <v>Planificación y Desarrollo</v>
          </cell>
          <cell r="B53" t="str">
            <v>Plan de producción estadística de la ONE definido y actualizado</v>
          </cell>
        </row>
        <row r="54">
          <cell r="A54" t="str">
            <v>Planificación y Desarrollo</v>
          </cell>
          <cell r="B54" t="str">
            <v xml:space="preserve">Metodología definida e implementada para gestionar la realización de los censos nacionales y otros productos priorizados </v>
          </cell>
        </row>
        <row r="55">
          <cell r="A55" t="str">
            <v>Recursos Humanos</v>
          </cell>
          <cell r="B55" t="str">
            <v>Políticas y normas de gestión humana e institucional con enfoque de género y de visibilización de grupos vulnerables definidas e implementadas</v>
          </cell>
        </row>
        <row r="56">
          <cell r="A56" t="str">
            <v>Recursos Humanos</v>
          </cell>
          <cell r="B56" t="str">
            <v>Manual de funciones de los departamentos de estadística de las instituciones y organismos del Estado diseñado en coordinación con el Ministerio de Administración Pública (MAP)</v>
          </cell>
        </row>
        <row r="57">
          <cell r="A57" t="str">
            <v>Recursos Humanos</v>
          </cell>
          <cell r="B57" t="str">
            <v>Sistema integrado de gestión humana con enfoque de género y de visibilización de grupos vulnerables implementado</v>
          </cell>
        </row>
        <row r="58">
          <cell r="A58" t="str">
            <v>Recursos Humanos</v>
          </cell>
          <cell r="B58" t="str">
            <v>Estructura organizativa enfocada en los procesos implementada</v>
          </cell>
        </row>
        <row r="59">
          <cell r="A59" t="str">
            <v>Recursos Humanos</v>
          </cell>
          <cell r="B59" t="str">
            <v>Programa de gestión del cambio implementado</v>
          </cell>
        </row>
        <row r="60">
          <cell r="A60" t="str">
            <v>Tecnología de la Información</v>
          </cell>
          <cell r="B60" t="str">
            <v>Plan de adopción del uso de nuevas tecnologías en la producción estadística formulado e implementado</v>
          </cell>
        </row>
        <row r="61">
          <cell r="A61" t="str">
            <v>Tecnología de la Información</v>
          </cell>
          <cell r="B61" t="str">
            <v>Repositorio único de estadística e indicadores fortalecido</v>
          </cell>
        </row>
        <row r="62">
          <cell r="A62" t="str">
            <v>Tecnología de la Información</v>
          </cell>
          <cell r="B62" t="str">
            <v>Infraestructura tecnológica fortalecida</v>
          </cell>
        </row>
        <row r="63">
          <cell r="A63" t="str">
            <v>Tecnología de la Información</v>
          </cell>
          <cell r="B63" t="str">
            <v xml:space="preserve">Sistema de gestión de servicios de Tecnología de la Información y las Comunicaciones (TIC) </v>
          </cell>
        </row>
        <row r="64">
          <cell r="A64" t="str">
            <v>Tecnología de la Información</v>
          </cell>
          <cell r="B64" t="str">
            <v>Sistema de gestión de la seguridad de la información implementado</v>
          </cell>
        </row>
        <row r="65">
          <cell r="A65">
            <v>0</v>
          </cell>
          <cell r="B65">
            <v>0</v>
          </cell>
        </row>
      </sheetData>
      <sheetData sheetId="2">
        <row r="1">
          <cell r="A1" t="str">
            <v>Región</v>
          </cell>
        </row>
        <row r="2">
          <cell r="A2" t="str">
            <v>Adaptación nacional de clasificadores internacionales</v>
          </cell>
        </row>
        <row r="3">
          <cell r="A3" t="str">
            <v>Adaptación nacional de clasificadores internacionales</v>
          </cell>
        </row>
        <row r="4">
          <cell r="A4" t="str">
            <v xml:space="preserve">Anuarios Publicados </v>
          </cell>
        </row>
        <row r="5">
          <cell r="A5" t="str">
            <v xml:space="preserve">Anuarios Publicados </v>
          </cell>
        </row>
        <row r="6">
          <cell r="A6" t="str">
            <v xml:space="preserve">Anuarios Publicados </v>
          </cell>
        </row>
        <row r="7">
          <cell r="A7" t="str">
            <v xml:space="preserve">Anuarios publicados - Estadísticas Económicas </v>
          </cell>
        </row>
        <row r="8">
          <cell r="A8" t="str">
            <v>Anuarios publicados - Estadísticas Sociales y Demográficas (socio demográfico)</v>
          </cell>
        </row>
        <row r="9">
          <cell r="A9" t="str">
            <v>Anuarios publicados - Estadísticas Sociales y Demográficas (socio demográfico)</v>
          </cell>
        </row>
        <row r="10">
          <cell r="A10" t="str">
            <v>Anuarios publicados - Estadísticas Sociales y Demográficas (socio demográfico)</v>
          </cell>
        </row>
        <row r="11">
          <cell r="A11" t="str">
            <v>Anuarios publicados - Estadísticas Sociales y Demográficas (socio demográfico)</v>
          </cell>
        </row>
        <row r="12">
          <cell r="A12" t="str">
            <v>Base de datos cartográfica actualizada con procesos definidos e implementados</v>
          </cell>
        </row>
        <row r="13">
          <cell r="A13" t="str">
            <v>Base de datos cartográfica actualizada con procesos definidos e implementados</v>
          </cell>
        </row>
        <row r="14">
          <cell r="A14" t="str">
            <v>Censo Nacional Agropecuario (CENAGRO) realizado</v>
          </cell>
        </row>
        <row r="15">
          <cell r="A15" t="str">
            <v>Censo Nacional Agropecuario (CENAGRO) realizado</v>
          </cell>
        </row>
        <row r="16">
          <cell r="A16" t="str">
            <v>Censo Nacional Agropecuario (CENAGRO) realizado</v>
          </cell>
        </row>
        <row r="17">
          <cell r="A17" t="str">
            <v>Centro de Documentación funcionando con estándares de calidad</v>
          </cell>
        </row>
        <row r="18">
          <cell r="A18" t="str">
            <v>Comunicación interna fortalecida</v>
          </cell>
        </row>
        <row r="19">
          <cell r="A19" t="str">
            <v>Comunicación interna fortalecida</v>
          </cell>
        </row>
        <row r="20">
          <cell r="A20" t="str">
            <v>Directorio de Empresas y Establecimientos (DEE) ampliado y mejorado</v>
          </cell>
        </row>
        <row r="21">
          <cell r="A21" t="str">
            <v>Encuesta Nacional de Ingresos y Gastos 2016-2017</v>
          </cell>
        </row>
        <row r="22">
          <cell r="A22" t="str">
            <v>Encuesta Nacional de Inmigrantes (ENI)</v>
          </cell>
        </row>
        <row r="23">
          <cell r="A23" t="str">
            <v>Gestión de la Escuela Nacional de Estadística (ENE) fortalecida</v>
          </cell>
        </row>
        <row r="24">
          <cell r="A24" t="str">
            <v>Gestión de la Escuela Nacional de Estadística (ENE) fortalecida</v>
          </cell>
        </row>
        <row r="25">
          <cell r="A25" t="str">
            <v>Gestión de la Escuela Nacional de Estadística (ENE) fortalecida</v>
          </cell>
        </row>
        <row r="26">
          <cell r="A26" t="str">
            <v>Gestión legal fortalecida</v>
          </cell>
        </row>
        <row r="27">
          <cell r="A27" t="str">
            <v>Indicadores con perspectiva territorial calculados</v>
          </cell>
        </row>
        <row r="28">
          <cell r="A28" t="str">
            <v>Indicadores y series estadísticas basados en los registros administrativos y ampliados del área demográfica</v>
          </cell>
        </row>
        <row r="29">
          <cell r="A29" t="str">
            <v>Indicadores y series estadísticas basados en los registros administrativos y ampliados del área demográfica</v>
          </cell>
        </row>
        <row r="30">
          <cell r="A30" t="str">
            <v>Indicadores y series estadísticas basados en los registros administrativos y ampliados del área demográfica</v>
          </cell>
        </row>
        <row r="31">
          <cell r="A31" t="str">
            <v>Indicadores y series estadísticas basados en los registros administrativos y ampliados del área demográfica</v>
          </cell>
        </row>
        <row r="32">
          <cell r="A32" t="str">
            <v>Indicadores y series estadísticas basados en los registros administrativos y ampliados del área demográfica</v>
          </cell>
        </row>
        <row r="33">
          <cell r="A33" t="str">
            <v>Indicadores y series estadísticas basados en los registros administrativos y ampliados del área demográfica</v>
          </cell>
        </row>
        <row r="34">
          <cell r="A34" t="str">
            <v>Indicadores y series estadísticas basados en los registros administrativos y ampliados del área demográfica</v>
          </cell>
        </row>
        <row r="35">
          <cell r="A35" t="str">
            <v>Indicadores y series estadísticas basados en los registros administrativos y ampliados del área demográfica</v>
          </cell>
        </row>
        <row r="36">
          <cell r="A36" t="str">
            <v>Indicadores y series estadísticas basados en los registros administrativos y ampliados del área demográfica</v>
          </cell>
        </row>
        <row r="37">
          <cell r="A37" t="str">
            <v>Indicadores y series estadísticas basados en los registros administrativos y ampliados del área demográfica</v>
          </cell>
        </row>
        <row r="38">
          <cell r="A38" t="str">
            <v>Indicadores y series estadísticas basados en los registros administrativos y ampliados del área demográfica</v>
          </cell>
        </row>
        <row r="39">
          <cell r="A39" t="str">
            <v>Indicadores y series estadísticas basados en los registros administrativos y ampliados del área demográfica</v>
          </cell>
        </row>
        <row r="40">
          <cell r="A40" t="str">
            <v>Indicadores y series estadísticas basados en los registros administrativos y ampliados del área demográfica</v>
          </cell>
        </row>
        <row r="41">
          <cell r="A41" t="str">
            <v>Indicadores y series estadísticas basados en los registros administrativos y ampliados del área demográfica</v>
          </cell>
        </row>
        <row r="42">
          <cell r="A42" t="str">
            <v>Indicadores y series estadísticas basados en los registros administrativos y ampliados del área demográfica</v>
          </cell>
        </row>
        <row r="43">
          <cell r="A43" t="str">
            <v>Comunicación interna fortalecida</v>
          </cell>
        </row>
        <row r="44">
          <cell r="A44" t="str">
            <v>Indicadores y series estadísticas basados en los registros administrativos y ampliados del área económica</v>
          </cell>
        </row>
        <row r="45">
          <cell r="A45" t="str">
            <v>Indicadores y series estadísticas basados en los registros administrativos y ampliados del área económica</v>
          </cell>
        </row>
        <row r="46">
          <cell r="A46" t="str">
            <v>Indicadores y series estadísticas basados en los registros administrativos y ampliados del área económica</v>
          </cell>
        </row>
        <row r="47">
          <cell r="A47" t="str">
            <v>Indicadores y series estadísticas basados en los registros administrativos y ampliados del área económica</v>
          </cell>
        </row>
        <row r="48">
          <cell r="A48" t="str">
            <v>Indicadores y series estadísticas basados en los registros administrativos y ampliados del área económica</v>
          </cell>
        </row>
        <row r="49">
          <cell r="A49" t="str">
            <v>Indicadores y series estadísticas basados en los registros administrativos y ampliados del área económica</v>
          </cell>
        </row>
        <row r="50">
          <cell r="A50" t="str">
            <v>Indicadores y series estadísticas basados en los registros administrativos y ampliados del área económica</v>
          </cell>
        </row>
        <row r="51">
          <cell r="A51" t="str">
            <v>Indicadores y series estadísticas basados en los registros administrativos y ampliados del área económica</v>
          </cell>
        </row>
        <row r="52">
          <cell r="A52" t="str">
            <v>Indicadores y series estadísticas basados en los registros administrativos y ampliados del área económica</v>
          </cell>
        </row>
        <row r="53">
          <cell r="A53" t="str">
            <v>Indicadores y series estadísticas basados en los registros administrativos y ampliados del área económica</v>
          </cell>
        </row>
        <row r="54">
          <cell r="A54" t="str">
            <v>Indicadores y series estadísticas basados en los registros administrativos y ampliados del área económica</v>
          </cell>
        </row>
        <row r="55">
          <cell r="A55" t="str">
            <v>Indicadores y series estadísticas basados en los registros administrativos y ampliados del área económica</v>
          </cell>
        </row>
        <row r="56">
          <cell r="A56" t="str">
            <v>Indicadores y series estadísticas basados en los registros administrativos y ampliados del área económica</v>
          </cell>
        </row>
        <row r="57">
          <cell r="A57" t="str">
            <v>Indicadores y series estadísticas basados en los registros administrativos y ampliados del área económica</v>
          </cell>
        </row>
        <row r="58">
          <cell r="A58" t="str">
            <v>Indicadores y series estadísticas basados en los registros administrativos y ampliados del área económica</v>
          </cell>
        </row>
        <row r="59">
          <cell r="A59" t="str">
            <v>Indicadores y series estadísticas basados en los registros administrativos y ampliados del área económica</v>
          </cell>
        </row>
        <row r="60">
          <cell r="A60" t="str">
            <v>Indicadores y series estadísticas basados en los registros administrativos y ampliados del área económica</v>
          </cell>
        </row>
        <row r="61">
          <cell r="A61" t="str">
            <v>Indicadores y series estadísticas basados en los registros administrativos y ampliados del área económica</v>
          </cell>
        </row>
        <row r="62">
          <cell r="A62" t="str">
            <v>Indicadores y series estadísticas basados en los registros administrativos y ampliados del área económica</v>
          </cell>
        </row>
        <row r="63">
          <cell r="A63" t="str">
            <v>Indicadores y series estadísticas basados en los registros administrativos y ampliados del área económica</v>
          </cell>
        </row>
        <row r="64">
          <cell r="A64" t="str">
            <v>Indicadores y series estadísticas basados en los registros administrativos y ampliados del área económica</v>
          </cell>
        </row>
        <row r="65">
          <cell r="A65" t="str">
            <v>Indicadores y series estadísticas basados en los registros administrativos y ampliados del área económica</v>
          </cell>
        </row>
        <row r="66">
          <cell r="A66" t="str">
            <v>Infraestructura tecnológica fortalecida</v>
          </cell>
        </row>
        <row r="67">
          <cell r="A67" t="str">
            <v>Institución posicionada en el ámbito internacional</v>
          </cell>
        </row>
        <row r="68">
          <cell r="A68" t="str">
            <v>Institución posicionada en el ámbito internacional</v>
          </cell>
        </row>
        <row r="69">
          <cell r="A69" t="str">
            <v>Institución posicionada en el ámbito internacional</v>
          </cell>
        </row>
        <row r="70">
          <cell r="A70" t="str">
            <v>Institución posicionada en el ámbito internacional</v>
          </cell>
        </row>
        <row r="71">
          <cell r="A71" t="str">
            <v>Institución posicionada en el ámbito internacional</v>
          </cell>
        </row>
        <row r="72">
          <cell r="A72" t="str">
            <v>Estructura organizativa enfocada en los procesos implementada</v>
          </cell>
        </row>
        <row r="73">
          <cell r="A73" t="str">
            <v>Ley que crea el SEN aprobada</v>
          </cell>
        </row>
        <row r="74">
          <cell r="A74" t="str">
            <v>Manual de funciones de los departamentos de estadística de las instituciones y organismos del Estado diseñado en coordinación con el Ministerio de Administración Pública (MAP)</v>
          </cell>
        </row>
        <row r="75">
          <cell r="A75" t="str">
            <v xml:space="preserve">Marco normativo de la producción estadística del SEN implementada </v>
          </cell>
        </row>
        <row r="76">
          <cell r="A76" t="str">
            <v xml:space="preserve">Metodología definida e implementada para gestionar la realización de los censos nacionales y otros productos priorizados </v>
          </cell>
        </row>
        <row r="77">
          <cell r="A77" t="str">
            <v>Observatorio OSIC-RD</v>
          </cell>
        </row>
        <row r="78">
          <cell r="A78" t="str">
            <v>Plan de adopción del uso de nuevas tecnologías en la producción estadística formulado e implementado</v>
          </cell>
        </row>
        <row r="79">
          <cell r="A79" t="str">
            <v>Plan de adopción del uso de nuevas tecnologías en la producción estadística formulado e implementado</v>
          </cell>
        </row>
        <row r="80">
          <cell r="A80" t="str">
            <v>Plan de adopción del uso de nuevas tecnologías en la producción estadística formulado e implementado</v>
          </cell>
        </row>
        <row r="81">
          <cell r="A81" t="str">
            <v>Plan de capacitación a usuarios clave formulado e implementado</v>
          </cell>
        </row>
        <row r="82">
          <cell r="A82" t="str">
            <v>Plan de capacitación a usuarios clave formulado e implementado</v>
          </cell>
        </row>
        <row r="83">
          <cell r="A83" t="str">
            <v>Plan de capacitación a usuarios clave formulado e implementado</v>
          </cell>
        </row>
        <row r="84">
          <cell r="A84" t="str">
            <v>Plan de Comunicación formulado e implementado</v>
          </cell>
        </row>
        <row r="85">
          <cell r="A85" t="str">
            <v>Plan de Comunicación formulado e implementado</v>
          </cell>
        </row>
        <row r="86">
          <cell r="A86" t="str">
            <v>Plan de Comunicación formulado e implementado</v>
          </cell>
        </row>
        <row r="87">
          <cell r="A87" t="str">
            <v>Plan de fortalecimiento para el acceso a la información estadística implementado</v>
          </cell>
        </row>
        <row r="88">
          <cell r="A88" t="str">
            <v>Plan de mejoras asociado al Código Regional de Buenas Prácticas (CRBP)</v>
          </cell>
        </row>
        <row r="89">
          <cell r="A89" t="str">
            <v>Plan de producción estadística de la ONE definido y actualizado</v>
          </cell>
        </row>
        <row r="90">
          <cell r="A90" t="str">
            <v>Plan de producción estadística de la ONE definido y actualizado</v>
          </cell>
        </row>
        <row r="91">
          <cell r="A91" t="str">
            <v>Plan de seguimiento a la implementación de las políticas y las normas de transversalización del enfoque de género y de visibilización de grupos</v>
          </cell>
        </row>
        <row r="92">
          <cell r="A92" t="str">
            <v>Plan Estadístico Nacional (PEN) implementado</v>
          </cell>
        </row>
        <row r="93">
          <cell r="A93" t="str">
            <v>Plan Estadístico Nacional (PEN) implementado</v>
          </cell>
        </row>
        <row r="94">
          <cell r="A94" t="str">
            <v>Plan Estadístico Nacional (PEN) implementado</v>
          </cell>
        </row>
        <row r="95">
          <cell r="A95" t="str">
            <v>Plan Estadístico Nacional (PEN) implementado</v>
          </cell>
        </row>
        <row r="96">
          <cell r="A96" t="str">
            <v>Plan Estadístico Nacional (PEN) implementado</v>
          </cell>
        </row>
        <row r="97">
          <cell r="A97" t="str">
            <v>Plan Estadístico Nacional (PEN) implementado</v>
          </cell>
        </row>
        <row r="98">
          <cell r="A98" t="str">
            <v>Plan Estadístico Nacional (PEN) implementado</v>
          </cell>
        </row>
        <row r="99">
          <cell r="A99" t="str">
            <v>Plan Estadístico Nacional (PEN) implementado</v>
          </cell>
        </row>
        <row r="100">
          <cell r="A100" t="str">
            <v>Plan Estadístico Nacional (PEN) implementado</v>
          </cell>
        </row>
        <row r="101">
          <cell r="A101" t="str">
            <v>Plan Estadístico Nacional (PEN) implementado</v>
          </cell>
        </row>
        <row r="102">
          <cell r="A102" t="str">
            <v>Plan Estadístico Nacional (PEN) implementado</v>
          </cell>
        </row>
        <row r="103">
          <cell r="A103" t="str">
            <v>Plan Estadístico Nacional (PEN) implementado</v>
          </cell>
        </row>
        <row r="104">
          <cell r="A104" t="str">
            <v>Plan Estadístico Nacional (PEN) implementado</v>
          </cell>
        </row>
        <row r="105">
          <cell r="A105" t="str">
            <v>Plan Estadístico Nacional (PEN) implementado</v>
          </cell>
        </row>
        <row r="106">
          <cell r="A106" t="str">
            <v>Plan Estadístico Nacional (PEN) implementado</v>
          </cell>
        </row>
        <row r="107">
          <cell r="A107" t="str">
            <v>Plan Estadístico Nacional (PEN) implementado</v>
          </cell>
        </row>
        <row r="108">
          <cell r="A108" t="str">
            <v xml:space="preserve">Política de difusión de la producción estadística del SEN formulada e implementada </v>
          </cell>
        </row>
        <row r="109">
          <cell r="A109" t="str">
            <v xml:space="preserve">Política y normas de producción estadística con enfoque de género y de visibilización de grupos vulnerables </v>
          </cell>
        </row>
        <row r="110">
          <cell r="A110" t="str">
            <v xml:space="preserve">Política y normas de producción estadística con enfoque de género y de visibilización de grupos vulnerables </v>
          </cell>
        </row>
        <row r="111">
          <cell r="A111" t="str">
            <v>Políticas y normas de gestión humana e institucional con enfoque de género y de visibilización de grupos vulnerables definidas e implementadas</v>
          </cell>
        </row>
        <row r="112">
          <cell r="A112" t="str">
            <v>Políticas y procedimientos que garanticen el cumplimiento del secreto estadístico a nivel institucional implementados</v>
          </cell>
        </row>
        <row r="113">
          <cell r="A113" t="str">
            <v xml:space="preserve">Producción de información con enfoque de género mejorada </v>
          </cell>
        </row>
        <row r="114">
          <cell r="A114" t="str">
            <v xml:space="preserve">Producción de información con enfoque de género mejorada </v>
          </cell>
        </row>
        <row r="115">
          <cell r="A115" t="str">
            <v>Programa de Capacitación Estadística para el personal de la ONE y el resto del SEN formulado e implementado</v>
          </cell>
        </row>
        <row r="116">
          <cell r="A116" t="str">
            <v>Programa de Capacitación Estadística para el personal de la ONE y el resto del SEN formulado e implementado</v>
          </cell>
        </row>
        <row r="117">
          <cell r="A117" t="str">
            <v>Programa de gestión del cambio implementado</v>
          </cell>
        </row>
        <row r="118">
          <cell r="A118" t="str">
            <v>Programa de investigación y metodología utilizando información existente</v>
          </cell>
        </row>
        <row r="119">
          <cell r="A119" t="str">
            <v>Infraestructura tecnológica fortalecida</v>
          </cell>
        </row>
        <row r="120">
          <cell r="A120" t="str">
            <v>Infraestructura tecnológica fortalecida</v>
          </cell>
        </row>
        <row r="121">
          <cell r="A121" t="str">
            <v>Programa de investigación y metodología utilizando información existente</v>
          </cell>
        </row>
        <row r="122">
          <cell r="A122" t="str">
            <v>Programa de investigación y metodología utilizando información existente</v>
          </cell>
        </row>
        <row r="123">
          <cell r="A123" t="str">
            <v>Programa de promoción y formación de la cultura estadística en la República Dominicana definido e implementado</v>
          </cell>
        </row>
        <row r="124">
          <cell r="A124" t="str">
            <v>Programa de promoción y formación de la cultura estadística en la República Dominicana definido e implementado</v>
          </cell>
        </row>
        <row r="125">
          <cell r="A125" t="str">
            <v>Programa de promoción y formación de la cultura estadística en la República Dominicana definido e implementado</v>
          </cell>
        </row>
        <row r="126">
          <cell r="A126" t="str">
            <v>Programa de promoción y formación de la cultura estadística en la República Dominicana definido e implementado</v>
          </cell>
        </row>
        <row r="127">
          <cell r="A127" t="str">
            <v>Programa estadístico territorial diseñado e implementado</v>
          </cell>
        </row>
        <row r="128">
          <cell r="A128" t="str">
            <v>Programa estadístico territorial diseñado e implementado</v>
          </cell>
        </row>
        <row r="129">
          <cell r="A129" t="str">
            <v>Programa estadístico territorial diseñado e implementado</v>
          </cell>
        </row>
        <row r="130">
          <cell r="A130" t="str">
            <v>Programa estadístico territorial diseñado e implementado</v>
          </cell>
        </row>
        <row r="131">
          <cell r="A131" t="str">
            <v>Proyecciones de Población realizadas</v>
          </cell>
        </row>
        <row r="132">
          <cell r="A132" t="str">
            <v>Proyecciones de Población realizadas</v>
          </cell>
        </row>
        <row r="133">
          <cell r="A133" t="str">
            <v>Proyecciones de Población realizadas</v>
          </cell>
        </row>
        <row r="134">
          <cell r="A134" t="str">
            <v xml:space="preserve">Publicaciones de análisis Geoestadístico </v>
          </cell>
        </row>
        <row r="135">
          <cell r="A135" t="str">
            <v xml:space="preserve">Publicaciones de revistas, reportajes y artículos periodísticos </v>
          </cell>
        </row>
        <row r="136">
          <cell r="A136" t="str">
            <v xml:space="preserve">Publicaciones de revistas, reportajes y artículos periodísticos </v>
          </cell>
        </row>
        <row r="137">
          <cell r="A137" t="str">
            <v xml:space="preserve">Publicaciones de revistas, reportajes y artículos periodísticos </v>
          </cell>
        </row>
        <row r="138">
          <cell r="A138" t="str">
            <v>Registro Nacional de Establecimientos, RNE</v>
          </cell>
        </row>
        <row r="139">
          <cell r="A139" t="str">
            <v>Registro Nacional de Establecimientos, RNE</v>
          </cell>
        </row>
        <row r="140">
          <cell r="A140" t="str">
            <v>Registro Nacional de Establecimientos, RNE</v>
          </cell>
        </row>
        <row r="141">
          <cell r="A141" t="str">
            <v xml:space="preserve">Repositorio único de estadística e indicadores fortalecido </v>
          </cell>
        </row>
        <row r="142">
          <cell r="A142" t="str">
            <v xml:space="preserve">Repositorio único de estadística e indicadores fortalecido </v>
          </cell>
        </row>
        <row r="143">
          <cell r="A143" t="str">
            <v xml:space="preserve">Repositorio único de estadística e indicadores fortalecido </v>
          </cell>
        </row>
        <row r="144">
          <cell r="A144" t="str">
            <v xml:space="preserve">Repositorio único de estadística e indicadores fortalecido </v>
          </cell>
        </row>
        <row r="145">
          <cell r="A145" t="str">
            <v>Sistema de  gestión de la cooperación internacional implementado</v>
          </cell>
        </row>
        <row r="146">
          <cell r="A146" t="str">
            <v>Sistema de  gestión de la cooperación internacional implementado</v>
          </cell>
        </row>
        <row r="147">
          <cell r="A147" t="str">
            <v>Sistema de Encuesta de Actividad Económica Ampliado y Mejorado</v>
          </cell>
        </row>
        <row r="148">
          <cell r="A148" t="str">
            <v>Sistema de Encuestas de Hogares ampliado y mejorado</v>
          </cell>
        </row>
        <row r="149">
          <cell r="A149" t="str">
            <v>Sistema de Encuestas de Hogares ampliado y mejorado</v>
          </cell>
        </row>
        <row r="150">
          <cell r="A150" t="str">
            <v>Sistema de Encuestas de Hogares ampliado y mejorado</v>
          </cell>
        </row>
        <row r="151">
          <cell r="A151" t="str">
            <v>Sistema de Estadística para la Medición de Bienestar implementado</v>
          </cell>
        </row>
        <row r="152">
          <cell r="A152" t="str">
            <v>Sistema de Estadística para la Medición de Bienestar implementado</v>
          </cell>
        </row>
        <row r="153">
          <cell r="A153" t="str">
            <v>Sistema de estimación de índices económicos actualizados</v>
          </cell>
        </row>
        <row r="154">
          <cell r="A154" t="str">
            <v>Sistema de estimación de índices económicos actualizados</v>
          </cell>
        </row>
        <row r="155">
          <cell r="A155" t="str">
            <v>Sistema de estimación de índices económicos actualizados</v>
          </cell>
        </row>
        <row r="156">
          <cell r="A156" t="str">
            <v>Sistema de evaluación para conocer las necesidades y la satisfacción de los usuarios implementado para todas las áreas</v>
          </cell>
        </row>
        <row r="157">
          <cell r="A157" t="str">
            <v>Sistema de gestión de calidad implementado</v>
          </cell>
        </row>
        <row r="158">
          <cell r="A158" t="str">
            <v>Sistema de gestión de calidad implementado</v>
          </cell>
        </row>
        <row r="159">
          <cell r="A159" t="str">
            <v>Sistema de gestión de calidad implementado</v>
          </cell>
        </row>
        <row r="160">
          <cell r="A160" t="str">
            <v>Sistema de gestión de calidad implementado</v>
          </cell>
        </row>
        <row r="161">
          <cell r="A161" t="str">
            <v>Sistema de gestión de la seguridad de la información implementado</v>
          </cell>
        </row>
        <row r="162">
          <cell r="A162" t="str">
            <v xml:space="preserve">Sistema de gestión de servicios de Tecnología de la Información y las Comunicaciones (TIC) </v>
          </cell>
        </row>
        <row r="163">
          <cell r="A163" t="str">
            <v>Sistema de Indicadores para la Planificación Social y Económica (SINID)</v>
          </cell>
        </row>
        <row r="164">
          <cell r="A164" t="str">
            <v>Sistema integrado de gestión administrativa financiera implementado</v>
          </cell>
        </row>
        <row r="165">
          <cell r="A165" t="str">
            <v>Sistema integrado de gestión administrativa financiera implementado</v>
          </cell>
        </row>
        <row r="166">
          <cell r="A166" t="str">
            <v>Sistema integrado de gestión administrativa financiera implementado</v>
          </cell>
        </row>
        <row r="167">
          <cell r="A167" t="str">
            <v>Sistema integrado de gestión administrativa financiera implementado</v>
          </cell>
        </row>
        <row r="168">
          <cell r="A168" t="str">
            <v>Sistema integrado de gestión administrativa financiera implementado</v>
          </cell>
        </row>
        <row r="169">
          <cell r="A169" t="str">
            <v>Sistema integrado de gestión administrativa financiera implementado</v>
          </cell>
        </row>
        <row r="170">
          <cell r="A170" t="str">
            <v>Sistema integrado de gestión administrativa financiera implementado</v>
          </cell>
        </row>
        <row r="171">
          <cell r="A171" t="str">
            <v>Sistema integrado de gestión humana con enfoque de género y de visibilización de grupos vulnerables implementado</v>
          </cell>
        </row>
        <row r="172">
          <cell r="A172" t="str">
            <v>Sistema integrado de gestión humana con enfoque de género y de visibilización de grupos vulnerables implementado</v>
          </cell>
        </row>
        <row r="173">
          <cell r="A173" t="str">
            <v>Sistema integrado de gestión humana con enfoque de género y de visibilización de grupos vulnerables implementado</v>
          </cell>
        </row>
        <row r="174">
          <cell r="A174" t="str">
            <v>Sistema integrado de gestión humana con enfoque de género y de visibilización de grupos vulnerables implementado</v>
          </cell>
        </row>
        <row r="175">
          <cell r="A175" t="str">
            <v>Sistema integrado de planificación y control de gestión implementado</v>
          </cell>
        </row>
        <row r="176">
          <cell r="A176" t="str">
            <v>Sistema integrado de planificación y control de gestión implementado</v>
          </cell>
        </row>
        <row r="177">
          <cell r="A177" t="str">
            <v>Sistema integrado de planificación y control de gestión implementado</v>
          </cell>
        </row>
        <row r="178">
          <cell r="A178" t="str">
            <v>Sistema integrado de planificación y control de gestión implementado</v>
          </cell>
        </row>
        <row r="179">
          <cell r="A179" t="str">
            <v>Sistema integrado de planificación y control de gestión implementado</v>
          </cell>
        </row>
        <row r="180">
          <cell r="A180" t="str">
            <v>Sistema integrado de planificación y control de gestión implementado</v>
          </cell>
        </row>
        <row r="181">
          <cell r="A181" t="str">
            <v>Sistema integrado de planificación y control de gestión implementado</v>
          </cell>
        </row>
        <row r="182">
          <cell r="A182" t="str">
            <v>Sistema integrado de planificación y control de gestión implementado</v>
          </cell>
        </row>
        <row r="183">
          <cell r="A183" t="str">
            <v>Sitio  web rediseñado</v>
          </cell>
        </row>
        <row r="184">
          <cell r="A184" t="str">
            <v>Sitio  web rediseñado</v>
          </cell>
        </row>
        <row r="185">
          <cell r="A185" t="str">
            <v xml:space="preserve">Redes sociales fortalecidas </v>
          </cell>
        </row>
        <row r="186">
          <cell r="A186" t="str">
            <v xml:space="preserve">Redes sociales fortalecidas </v>
          </cell>
        </row>
        <row r="187">
          <cell r="A187" t="str">
            <v xml:space="preserve">Redes sociales fortalecidas </v>
          </cell>
        </row>
        <row r="188">
          <cell r="A188" t="str">
            <v xml:space="preserve">Redes sociales fortalecidas </v>
          </cell>
        </row>
        <row r="189">
          <cell r="A189" t="str">
            <v>Directorio de Usuarios actualizado</v>
          </cell>
        </row>
        <row r="190">
          <cell r="A190" t="str">
            <v xml:space="preserve">Plataforma de Seguimiento de Solicitudes a Comunicaciones </v>
          </cell>
        </row>
        <row r="191">
          <cell r="A191">
            <v>0</v>
          </cell>
        </row>
        <row r="192">
          <cell r="A192">
            <v>0</v>
          </cell>
        </row>
        <row r="193">
          <cell r="A193">
            <v>0</v>
          </cell>
        </row>
        <row r="194">
          <cell r="A194">
            <v>0</v>
          </cell>
        </row>
      </sheetData>
      <sheetData sheetId="3">
        <row r="1">
          <cell r="J1" t="str">
            <v>Costo mínimo</v>
          </cell>
          <cell r="K1" t="str">
            <v>Costo medio</v>
          </cell>
          <cell r="L1" t="str">
            <v>Costo máximo</v>
          </cell>
        </row>
      </sheetData>
      <sheetData sheetId="4"/>
      <sheetData sheetId="5"/>
      <sheetData sheetId="6"/>
      <sheetData sheetId="7"/>
      <sheetData sheetId="8"/>
      <sheetData sheetId="9"/>
      <sheetData sheetId="10">
        <row r="1">
          <cell r="F1" t="str">
            <v>CODIGO INSUMO</v>
          </cell>
        </row>
      </sheetData>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D"/>
      <sheetName val="Resultados Primer Trimestre"/>
      <sheetName val="DPD MOD 2023 (2)"/>
      <sheetName val="DPD 2023"/>
      <sheetName val="Libro de Códigos"/>
    </sheetNames>
    <sheetDataSet>
      <sheetData sheetId="0"/>
      <sheetData sheetId="1"/>
      <sheetData sheetId="2"/>
      <sheetData sheetId="3"/>
      <sheetData sheetId="4">
        <row r="3">
          <cell r="B3" t="str">
            <v>DDE</v>
          </cell>
        </row>
        <row r="7">
          <cell r="B7" t="str">
            <v>DRH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A086-B9EA-4BF4-A5CF-3FF5E8454477}">
  <sheetPr>
    <tabColor theme="3" tint="0.39997558519241921"/>
    <pageSetUpPr fitToPage="1"/>
  </sheetPr>
  <dimension ref="A1:AK32"/>
  <sheetViews>
    <sheetView showGridLines="0" tabSelected="1" topLeftCell="F1" zoomScale="64" zoomScaleNormal="64" workbookViewId="0">
      <selection activeCell="Q5" sqref="Q5"/>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5.42578125" style="35" customWidth="1"/>
    <col min="9" max="9" width="77" style="35" customWidth="1"/>
    <col min="10" max="10" width="51.140625" style="38" customWidth="1"/>
    <col min="11" max="11" width="20.5703125" style="37" customWidth="1"/>
    <col min="12" max="12" width="37.42578125" style="37" customWidth="1"/>
    <col min="13" max="13" width="22.42578125" style="38" customWidth="1"/>
    <col min="14" max="14" width="13.140625" style="37" hidden="1" customWidth="1"/>
    <col min="15" max="16" width="17.42578125" style="38" customWidth="1"/>
    <col min="17" max="17" width="46.7109375" style="41" customWidth="1"/>
    <col min="18" max="18" width="9.8554687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1" width="39.140625" style="37" hidden="1" customWidth="1"/>
    <col min="32" max="32" width="0.28515625" style="37" customWidth="1"/>
    <col min="33" max="33" width="29.42578125" style="40" bestFit="1" customWidth="1"/>
    <col min="34" max="34" width="22.140625" style="43" bestFit="1" customWidth="1"/>
    <col min="35" max="35" width="33" style="35" customWidth="1"/>
    <col min="36" max="36" width="11.42578125" style="35"/>
    <col min="37" max="37" width="18.42578125" style="35" bestFit="1" customWidth="1"/>
    <col min="38" max="16384" width="11.42578125" style="35"/>
  </cols>
  <sheetData>
    <row r="1" spans="1:37" s="7" customFormat="1" ht="61.5" customHeight="1" x14ac:dyDescent="0.25">
      <c r="A1" s="1"/>
      <c r="B1" s="1"/>
      <c r="C1" s="1"/>
      <c r="D1" s="1"/>
      <c r="E1" s="1"/>
      <c r="F1" s="2"/>
      <c r="G1" s="2"/>
      <c r="H1" s="2"/>
      <c r="I1" s="3"/>
      <c r="J1" s="775" t="s">
        <v>0</v>
      </c>
      <c r="K1" s="775"/>
      <c r="L1" s="775"/>
      <c r="M1" s="775"/>
      <c r="N1" s="775"/>
      <c r="O1" s="775"/>
      <c r="P1" s="775"/>
      <c r="Q1" s="210"/>
      <c r="R1" s="211"/>
      <c r="S1" s="776"/>
      <c r="T1" s="776"/>
      <c r="U1" s="777"/>
      <c r="V1" s="764"/>
      <c r="W1" s="763"/>
      <c r="X1" s="764"/>
      <c r="Y1" s="763"/>
      <c r="Z1" s="764"/>
      <c r="AA1" s="763"/>
      <c r="AB1" s="764"/>
      <c r="AC1" s="752" t="s">
        <v>1</v>
      </c>
      <c r="AD1" s="753"/>
      <c r="AE1" s="753"/>
      <c r="AF1" s="754"/>
      <c r="AG1" s="44" t="s">
        <v>2</v>
      </c>
      <c r="AH1" s="45" t="s">
        <v>3</v>
      </c>
    </row>
    <row r="2" spans="1:37" s="7" customFormat="1" ht="78" customHeight="1" x14ac:dyDescent="0.2">
      <c r="A2" s="1"/>
      <c r="B2" s="1"/>
      <c r="C2" s="1"/>
      <c r="D2" s="1"/>
      <c r="E2" s="1"/>
      <c r="F2" s="2"/>
      <c r="G2" s="2"/>
      <c r="H2" s="2"/>
      <c r="I2" s="3"/>
      <c r="J2" s="8" t="s">
        <v>4</v>
      </c>
      <c r="K2" s="766" t="s">
        <v>5</v>
      </c>
      <c r="L2" s="766"/>
      <c r="M2" s="766"/>
      <c r="N2" s="766"/>
      <c r="O2" s="766"/>
      <c r="P2" s="767"/>
      <c r="Q2" s="765" t="s">
        <v>6</v>
      </c>
      <c r="R2" s="762"/>
      <c r="S2" s="719"/>
      <c r="T2" s="720"/>
      <c r="U2" s="212"/>
      <c r="V2" s="213"/>
      <c r="W2" s="212"/>
      <c r="X2" s="213"/>
      <c r="Y2" s="212"/>
      <c r="Z2" s="213"/>
      <c r="AA2" s="212"/>
      <c r="AB2" s="213"/>
      <c r="AC2" s="755"/>
      <c r="AD2" s="756"/>
      <c r="AE2" s="756"/>
      <c r="AF2" s="757"/>
      <c r="AG2" s="761" t="s">
        <v>7</v>
      </c>
      <c r="AH2" s="762"/>
    </row>
    <row r="3" spans="1:37" s="246" customFormat="1" ht="25.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758"/>
      <c r="AD3" s="759"/>
      <c r="AE3" s="759"/>
      <c r="AF3" s="760"/>
      <c r="AG3" s="768" t="s">
        <v>18</v>
      </c>
      <c r="AH3" s="751" t="s">
        <v>19</v>
      </c>
    </row>
    <row r="4" spans="1:37" s="98" customFormat="1" ht="143.25" x14ac:dyDescent="0.35">
      <c r="A4" s="247" t="s">
        <v>20</v>
      </c>
      <c r="B4" s="247" t="s">
        <v>21</v>
      </c>
      <c r="C4" s="247" t="s">
        <v>22</v>
      </c>
      <c r="D4" s="247" t="s">
        <v>23</v>
      </c>
      <c r="E4" s="247" t="s">
        <v>24</v>
      </c>
      <c r="F4" s="248" t="s">
        <v>25</v>
      </c>
      <c r="G4" s="248" t="s">
        <v>26</v>
      </c>
      <c r="H4" s="248" t="s">
        <v>27</v>
      </c>
      <c r="I4" s="249"/>
      <c r="J4" s="250" t="s">
        <v>28</v>
      </c>
      <c r="K4" s="250" t="s">
        <v>29</v>
      </c>
      <c r="L4" s="251"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37" s="246" customFormat="1" ht="73.5" customHeight="1" x14ac:dyDescent="0.35">
      <c r="A5" s="153"/>
      <c r="B5" s="300" t="s">
        <v>40</v>
      </c>
      <c r="C5" s="300"/>
      <c r="D5" s="300"/>
      <c r="E5" s="300"/>
      <c r="F5" s="728" t="s">
        <v>41</v>
      </c>
      <c r="G5" s="729"/>
      <c r="H5" s="729"/>
      <c r="I5" s="729"/>
      <c r="J5" s="729"/>
      <c r="K5" s="730"/>
      <c r="L5" s="88" t="s">
        <v>42</v>
      </c>
      <c r="M5" s="88"/>
      <c r="N5" s="89" t="s">
        <v>43</v>
      </c>
      <c r="O5" s="88" t="s">
        <v>14</v>
      </c>
      <c r="P5" s="88" t="s">
        <v>17</v>
      </c>
      <c r="Q5" s="90" t="s">
        <v>44</v>
      </c>
      <c r="R5" s="91">
        <v>1</v>
      </c>
      <c r="S5" s="257" t="s">
        <v>45</v>
      </c>
      <c r="T5" s="151">
        <v>1</v>
      </c>
      <c r="U5" s="151"/>
      <c r="V5" s="96"/>
      <c r="W5" s="151"/>
      <c r="X5" s="96"/>
      <c r="Y5" s="151"/>
      <c r="Z5" s="96"/>
      <c r="AA5" s="96"/>
      <c r="AB5" s="96"/>
      <c r="AC5" s="96"/>
      <c r="AD5" s="96"/>
      <c r="AE5" s="96"/>
      <c r="AF5" s="96"/>
      <c r="AG5" s="97" t="s">
        <v>46</v>
      </c>
      <c r="AH5" s="258">
        <f>+AH6+AH11</f>
        <v>0</v>
      </c>
    </row>
    <row r="6" spans="1:37" s="246" customFormat="1" ht="64.5" customHeight="1" x14ac:dyDescent="0.35">
      <c r="A6" s="153"/>
      <c r="B6" s="300" t="s">
        <v>40</v>
      </c>
      <c r="C6" s="300">
        <v>1</v>
      </c>
      <c r="D6" s="300"/>
      <c r="E6" s="300"/>
      <c r="F6" s="100"/>
      <c r="G6" s="731" t="s">
        <v>47</v>
      </c>
      <c r="H6" s="732"/>
      <c r="I6" s="732"/>
      <c r="J6" s="732"/>
      <c r="K6" s="733"/>
      <c r="L6" s="101" t="s">
        <v>42</v>
      </c>
      <c r="M6" s="101"/>
      <c r="N6" s="101" t="s">
        <v>43</v>
      </c>
      <c r="O6" s="101" t="s">
        <v>14</v>
      </c>
      <c r="P6" s="101" t="s">
        <v>17</v>
      </c>
      <c r="Q6" s="259" t="s">
        <v>48</v>
      </c>
      <c r="R6" s="103">
        <v>1</v>
      </c>
      <c r="S6" s="260" t="s">
        <v>45</v>
      </c>
      <c r="T6" s="150">
        <v>0.8</v>
      </c>
      <c r="U6" s="261">
        <v>0.25</v>
      </c>
      <c r="V6" s="261"/>
      <c r="W6" s="261">
        <v>0.25</v>
      </c>
      <c r="X6" s="102"/>
      <c r="Y6" s="261">
        <v>0.25</v>
      </c>
      <c r="Z6" s="108"/>
      <c r="AA6" s="261">
        <v>0.25</v>
      </c>
      <c r="AB6" s="108"/>
      <c r="AC6" s="108"/>
      <c r="AD6" s="108"/>
      <c r="AE6" s="108"/>
      <c r="AF6" s="108"/>
      <c r="AG6" s="101" t="s">
        <v>46</v>
      </c>
      <c r="AH6" s="262">
        <f>SUM(AH7:AH10)</f>
        <v>0</v>
      </c>
      <c r="AK6" s="407"/>
    </row>
    <row r="7" spans="1:37" s="266" customFormat="1" ht="42" x14ac:dyDescent="0.35">
      <c r="A7" s="263" t="str">
        <f t="shared" ref="A7:A12" si="0">+ CONCATENATE("ID", "-", B7, "-",C7, ".", D7, ".", E7)</f>
        <v>ID-DDE-1.1.1</v>
      </c>
      <c r="B7" s="124" t="s">
        <v>40</v>
      </c>
      <c r="C7" s="124">
        <v>1</v>
      </c>
      <c r="D7" s="124">
        <v>1</v>
      </c>
      <c r="E7" s="124">
        <v>1</v>
      </c>
      <c r="F7" s="135"/>
      <c r="G7" s="120"/>
      <c r="H7" s="735" t="s">
        <v>49</v>
      </c>
      <c r="I7" s="736"/>
      <c r="J7" s="121" t="s">
        <v>50</v>
      </c>
      <c r="K7" s="124" t="s">
        <v>40</v>
      </c>
      <c r="L7" s="121" t="s">
        <v>51</v>
      </c>
      <c r="M7" s="121" t="s">
        <v>52</v>
      </c>
      <c r="N7" s="124" t="s">
        <v>43</v>
      </c>
      <c r="O7" s="121" t="s">
        <v>14</v>
      </c>
      <c r="P7" s="121" t="s">
        <v>17</v>
      </c>
      <c r="Q7" s="122"/>
      <c r="R7" s="123"/>
      <c r="S7" s="123"/>
      <c r="T7" s="709">
        <v>0.25</v>
      </c>
      <c r="U7" s="123"/>
      <c r="V7" s="123"/>
      <c r="W7" s="123"/>
      <c r="X7" s="123"/>
      <c r="Y7" s="123"/>
      <c r="Z7" s="143"/>
      <c r="AA7" s="143"/>
      <c r="AB7" s="143"/>
      <c r="AC7" s="118"/>
      <c r="AD7" s="118"/>
      <c r="AE7" s="118"/>
      <c r="AF7" s="118"/>
      <c r="AG7" s="121" t="s">
        <v>46</v>
      </c>
      <c r="AH7" s="265">
        <v>0</v>
      </c>
    </row>
    <row r="8" spans="1:37" s="266" customFormat="1" ht="63" x14ac:dyDescent="0.35">
      <c r="A8" s="263" t="str">
        <f t="shared" si="0"/>
        <v>ID-DDE-1.1.2</v>
      </c>
      <c r="B8" s="124" t="s">
        <v>40</v>
      </c>
      <c r="C8" s="124">
        <v>1</v>
      </c>
      <c r="D8" s="124">
        <v>1</v>
      </c>
      <c r="E8" s="124">
        <v>2</v>
      </c>
      <c r="F8" s="135"/>
      <c r="G8" s="120"/>
      <c r="H8" s="735" t="s">
        <v>53</v>
      </c>
      <c r="I8" s="736"/>
      <c r="J8" s="121" t="s">
        <v>54</v>
      </c>
      <c r="K8" s="124" t="s">
        <v>40</v>
      </c>
      <c r="L8" s="121" t="s">
        <v>55</v>
      </c>
      <c r="M8" s="121" t="s">
        <v>56</v>
      </c>
      <c r="N8" s="124" t="s">
        <v>43</v>
      </c>
      <c r="O8" s="121" t="s">
        <v>14</v>
      </c>
      <c r="P8" s="121" t="s">
        <v>17</v>
      </c>
      <c r="Q8" s="122"/>
      <c r="R8" s="123"/>
      <c r="S8" s="123"/>
      <c r="T8" s="709">
        <v>0.25</v>
      </c>
      <c r="U8" s="123"/>
      <c r="V8" s="123"/>
      <c r="W8" s="123"/>
      <c r="X8" s="123"/>
      <c r="Y8" s="123"/>
      <c r="Z8" s="143"/>
      <c r="AA8" s="143"/>
      <c r="AB8" s="143"/>
      <c r="AC8" s="118"/>
      <c r="AD8" s="143"/>
      <c r="AE8" s="143"/>
      <c r="AF8" s="143"/>
      <c r="AG8" s="121" t="s">
        <v>46</v>
      </c>
      <c r="AH8" s="265">
        <v>0</v>
      </c>
    </row>
    <row r="9" spans="1:37" s="266" customFormat="1" ht="63" x14ac:dyDescent="0.35">
      <c r="A9" s="263" t="str">
        <f t="shared" si="0"/>
        <v>ID-DDE-1.1.4</v>
      </c>
      <c r="B9" s="124" t="s">
        <v>40</v>
      </c>
      <c r="C9" s="124">
        <v>1</v>
      </c>
      <c r="D9" s="124">
        <v>1</v>
      </c>
      <c r="E9" s="124">
        <v>4</v>
      </c>
      <c r="F9" s="135"/>
      <c r="G9" s="120"/>
      <c r="H9" s="749" t="s">
        <v>57</v>
      </c>
      <c r="I9" s="750"/>
      <c r="J9" s="121" t="s">
        <v>58</v>
      </c>
      <c r="K9" s="124" t="s">
        <v>40</v>
      </c>
      <c r="L9" s="121" t="s">
        <v>59</v>
      </c>
      <c r="M9" s="121" t="s">
        <v>60</v>
      </c>
      <c r="N9" s="124" t="s">
        <v>43</v>
      </c>
      <c r="O9" s="121" t="s">
        <v>14</v>
      </c>
      <c r="P9" s="121" t="s">
        <v>17</v>
      </c>
      <c r="Q9" s="122"/>
      <c r="R9" s="123"/>
      <c r="S9" s="123"/>
      <c r="T9" s="709">
        <v>0.25</v>
      </c>
      <c r="U9" s="123"/>
      <c r="V9" s="123"/>
      <c r="W9" s="123"/>
      <c r="X9" s="123"/>
      <c r="Y9" s="123"/>
      <c r="Z9" s="143"/>
      <c r="AA9" s="143"/>
      <c r="AB9" s="143"/>
      <c r="AC9" s="420"/>
      <c r="AD9" s="143"/>
      <c r="AE9" s="143"/>
      <c r="AF9" s="143"/>
      <c r="AG9" s="121" t="s">
        <v>46</v>
      </c>
      <c r="AH9" s="265">
        <v>0</v>
      </c>
    </row>
    <row r="10" spans="1:37" s="266" customFormat="1" ht="100.5" customHeight="1" x14ac:dyDescent="0.35">
      <c r="A10" s="263" t="str">
        <f t="shared" si="0"/>
        <v>ID-DDE-1.1.5</v>
      </c>
      <c r="B10" s="124" t="s">
        <v>40</v>
      </c>
      <c r="C10" s="124">
        <v>1</v>
      </c>
      <c r="D10" s="124">
        <v>1</v>
      </c>
      <c r="E10" s="124">
        <v>5</v>
      </c>
      <c r="F10" s="135"/>
      <c r="G10" s="120"/>
      <c r="H10" s="735" t="s">
        <v>61</v>
      </c>
      <c r="I10" s="736"/>
      <c r="J10" s="121" t="s">
        <v>62</v>
      </c>
      <c r="K10" s="124" t="s">
        <v>40</v>
      </c>
      <c r="L10" s="121" t="s">
        <v>55</v>
      </c>
      <c r="M10" s="121" t="s">
        <v>52</v>
      </c>
      <c r="N10" s="124" t="s">
        <v>43</v>
      </c>
      <c r="O10" s="121" t="s">
        <v>14</v>
      </c>
      <c r="P10" s="121" t="s">
        <v>17</v>
      </c>
      <c r="Q10" s="122"/>
      <c r="R10" s="123"/>
      <c r="S10" s="123"/>
      <c r="T10" s="709">
        <v>0.25</v>
      </c>
      <c r="U10" s="123"/>
      <c r="V10" s="123"/>
      <c r="W10" s="123"/>
      <c r="X10" s="123"/>
      <c r="Y10" s="123"/>
      <c r="Z10" s="143"/>
      <c r="AA10" s="143"/>
      <c r="AB10" s="143"/>
      <c r="AC10" s="420"/>
      <c r="AD10" s="143"/>
      <c r="AE10" s="143"/>
      <c r="AF10" s="143"/>
      <c r="AG10" s="121" t="s">
        <v>46</v>
      </c>
      <c r="AH10" s="265">
        <v>0</v>
      </c>
    </row>
    <row r="11" spans="1:37" s="246" customFormat="1" ht="42" x14ac:dyDescent="0.35">
      <c r="A11" s="153"/>
      <c r="B11" s="300" t="s">
        <v>40</v>
      </c>
      <c r="C11" s="300">
        <v>1</v>
      </c>
      <c r="D11" s="300"/>
      <c r="E11" s="300"/>
      <c r="F11" s="100"/>
      <c r="G11" s="745" t="s">
        <v>63</v>
      </c>
      <c r="H11" s="746"/>
      <c r="I11" s="746"/>
      <c r="J11" s="746"/>
      <c r="K11" s="747"/>
      <c r="L11" s="101" t="s">
        <v>64</v>
      </c>
      <c r="M11" s="101"/>
      <c r="N11" s="101" t="s">
        <v>43</v>
      </c>
      <c r="O11" s="101" t="s">
        <v>14</v>
      </c>
      <c r="P11" s="101" t="s">
        <v>17</v>
      </c>
      <c r="Q11" s="259" t="s">
        <v>65</v>
      </c>
      <c r="R11" s="103">
        <v>1</v>
      </c>
      <c r="S11" s="260"/>
      <c r="T11" s="150">
        <v>0.2</v>
      </c>
      <c r="U11" s="102">
        <v>10</v>
      </c>
      <c r="V11" s="102"/>
      <c r="W11" s="261">
        <v>0.15</v>
      </c>
      <c r="X11" s="102"/>
      <c r="Y11" s="261">
        <v>0.15</v>
      </c>
      <c r="Z11" s="108"/>
      <c r="AA11" s="261">
        <v>0.1</v>
      </c>
      <c r="AB11" s="108"/>
      <c r="AC11" s="108"/>
      <c r="AD11" s="108"/>
      <c r="AE11" s="108"/>
      <c r="AF11" s="108"/>
      <c r="AG11" s="101" t="s">
        <v>46</v>
      </c>
      <c r="AH11" s="262">
        <f>SUM(AH12:AH12)</f>
        <v>0</v>
      </c>
    </row>
    <row r="12" spans="1:37" s="266" customFormat="1" ht="57" customHeight="1" thickBot="1" x14ac:dyDescent="0.4">
      <c r="A12" s="263" t="str">
        <f t="shared" si="0"/>
        <v>ID-DDE-1.3.1</v>
      </c>
      <c r="B12" s="124" t="s">
        <v>40</v>
      </c>
      <c r="C12" s="124">
        <v>1</v>
      </c>
      <c r="D12" s="124">
        <v>3</v>
      </c>
      <c r="E12" s="124">
        <v>1</v>
      </c>
      <c r="F12" s="135"/>
      <c r="G12" s="120"/>
      <c r="H12" s="743" t="s">
        <v>66</v>
      </c>
      <c r="I12" s="744"/>
      <c r="J12" s="121" t="s">
        <v>67</v>
      </c>
      <c r="K12" s="124" t="s">
        <v>40</v>
      </c>
      <c r="L12" s="121" t="s">
        <v>68</v>
      </c>
      <c r="M12" s="121" t="s">
        <v>69</v>
      </c>
      <c r="N12" s="124" t="s">
        <v>43</v>
      </c>
      <c r="O12" s="121" t="s">
        <v>14</v>
      </c>
      <c r="P12" s="121" t="s">
        <v>17</v>
      </c>
      <c r="Q12" s="122"/>
      <c r="R12" s="123"/>
      <c r="S12" s="123"/>
      <c r="T12" s="148">
        <v>1</v>
      </c>
      <c r="U12" s="123"/>
      <c r="V12" s="123"/>
      <c r="W12" s="123"/>
      <c r="X12" s="123"/>
      <c r="Y12" s="123"/>
      <c r="Z12" s="143"/>
      <c r="AA12" s="143"/>
      <c r="AB12" s="143"/>
      <c r="AC12" s="143"/>
      <c r="AD12" s="143"/>
      <c r="AE12" s="143"/>
      <c r="AF12" s="143"/>
      <c r="AG12" s="121" t="s">
        <v>46</v>
      </c>
      <c r="AH12" s="265">
        <v>0</v>
      </c>
    </row>
    <row r="13" spans="1:37" s="98" customFormat="1" ht="31.5" customHeight="1" thickBot="1" x14ac:dyDescent="0.4">
      <c r="J13" s="269"/>
      <c r="L13" s="280"/>
      <c r="M13" s="281"/>
      <c r="O13" s="281"/>
      <c r="P13" s="281"/>
      <c r="Q13" s="269"/>
      <c r="T13" s="305"/>
      <c r="AG13" s="511" t="s">
        <v>70</v>
      </c>
      <c r="AH13" s="426">
        <f>+AH5</f>
        <v>0</v>
      </c>
    </row>
    <row r="14" spans="1:37" s="98" customFormat="1" ht="21" x14ac:dyDescent="0.35">
      <c r="J14" s="269"/>
      <c r="L14" s="280"/>
      <c r="M14" s="281"/>
      <c r="O14" s="281"/>
      <c r="P14" s="281"/>
      <c r="Q14" s="269"/>
      <c r="T14" s="305"/>
      <c r="AG14" s="280"/>
    </row>
    <row r="15" spans="1:37" s="98" customFormat="1" ht="21" x14ac:dyDescent="0.35">
      <c r="J15" s="269"/>
      <c r="L15" s="280"/>
      <c r="M15" s="281"/>
      <c r="O15" s="281"/>
      <c r="P15" s="281"/>
      <c r="Q15" s="269"/>
      <c r="T15" s="305"/>
      <c r="AG15" s="280"/>
    </row>
    <row r="16" spans="1:37" s="98" customFormat="1" ht="21" x14ac:dyDescent="0.35">
      <c r="J16" s="269"/>
      <c r="L16" s="280"/>
      <c r="M16" s="281"/>
      <c r="O16" s="281"/>
      <c r="P16" s="281"/>
      <c r="Q16" s="269"/>
      <c r="T16" s="305"/>
      <c r="AG16" s="280"/>
    </row>
    <row r="17" spans="6:33" s="98" customFormat="1" ht="21.75" thickBot="1" x14ac:dyDescent="0.4">
      <c r="G17" s="742"/>
      <c r="H17" s="742"/>
      <c r="I17" s="742"/>
      <c r="L17" s="748" t="s">
        <v>71</v>
      </c>
      <c r="M17" s="748"/>
      <c r="N17" s="308"/>
      <c r="O17" s="308"/>
      <c r="P17" s="308"/>
      <c r="Q17" s="308"/>
      <c r="U17" s="308"/>
      <c r="V17" s="308"/>
      <c r="W17" s="308"/>
      <c r="X17" s="308"/>
      <c r="Y17" s="308"/>
      <c r="Z17" s="308"/>
      <c r="AA17" s="308"/>
      <c r="AB17" s="308"/>
      <c r="AC17" s="308"/>
      <c r="AD17" s="308"/>
      <c r="AG17" s="280"/>
    </row>
    <row r="18" spans="6:33" s="98" customFormat="1" ht="21" x14ac:dyDescent="0.35">
      <c r="F18" s="738"/>
      <c r="G18" s="738"/>
      <c r="H18" s="738"/>
      <c r="I18" s="738"/>
      <c r="J18" s="738"/>
      <c r="K18" s="738"/>
      <c r="M18" s="280"/>
      <c r="N18" s="739" t="s">
        <v>72</v>
      </c>
      <c r="O18" s="739"/>
      <c r="P18" s="739"/>
      <c r="Q18" s="739"/>
    </row>
    <row r="19" spans="6:33" s="98" customFormat="1" ht="21" x14ac:dyDescent="0.35">
      <c r="J19" s="740"/>
      <c r="K19" s="741"/>
      <c r="M19" s="280"/>
      <c r="N19" s="740" t="s">
        <v>73</v>
      </c>
      <c r="O19" s="740"/>
      <c r="P19" s="740"/>
      <c r="Q19" s="740"/>
      <c r="R19" s="296"/>
      <c r="S19" s="296"/>
      <c r="T19" s="296"/>
      <c r="U19" s="296"/>
      <c r="V19" s="296"/>
      <c r="W19" s="296"/>
      <c r="X19" s="296"/>
      <c r="Y19" s="296"/>
      <c r="Z19" s="296"/>
      <c r="AA19" s="296"/>
      <c r="AB19" s="296"/>
      <c r="AC19" s="296"/>
      <c r="AD19" s="296"/>
    </row>
    <row r="20" spans="6:33" s="98" customFormat="1" ht="21" x14ac:dyDescent="0.35">
      <c r="F20" s="738"/>
      <c r="G20" s="738"/>
      <c r="H20" s="738"/>
      <c r="I20" s="738"/>
      <c r="J20" s="741"/>
      <c r="K20" s="741"/>
      <c r="L20" s="280"/>
      <c r="M20" s="281"/>
      <c r="N20" s="740"/>
      <c r="O20" s="740"/>
      <c r="P20" s="740"/>
      <c r="Q20" s="740"/>
      <c r="R20" s="296"/>
      <c r="S20" s="296"/>
      <c r="T20" s="296"/>
      <c r="U20" s="296"/>
      <c r="V20" s="296"/>
      <c r="W20" s="296"/>
      <c r="X20" s="296"/>
      <c r="Y20" s="296"/>
      <c r="Z20" s="296"/>
      <c r="AA20" s="296"/>
      <c r="AB20" s="296"/>
      <c r="AC20" s="296"/>
      <c r="AD20" s="296"/>
      <c r="AG20" s="280"/>
    </row>
    <row r="21" spans="6:33" s="6" customFormat="1" ht="12.75" x14ac:dyDescent="0.2">
      <c r="F21" s="734"/>
      <c r="G21" s="734"/>
      <c r="H21" s="734"/>
      <c r="I21" s="734"/>
      <c r="J21" s="30"/>
      <c r="L21" s="31"/>
      <c r="M21" s="33"/>
      <c r="O21" s="33"/>
      <c r="P21" s="33"/>
      <c r="Q21" s="30"/>
      <c r="T21" s="34"/>
      <c r="AG21" s="31"/>
    </row>
    <row r="22" spans="6:33" s="6" customFormat="1" ht="12.75" x14ac:dyDescent="0.2">
      <c r="J22" s="30"/>
      <c r="L22" s="31"/>
      <c r="M22" s="33"/>
      <c r="O22" s="33"/>
      <c r="P22" s="33"/>
      <c r="Q22" s="30"/>
      <c r="T22" s="34"/>
      <c r="AG22" s="31"/>
    </row>
    <row r="23" spans="6:33" s="6" customFormat="1" ht="12.75" x14ac:dyDescent="0.2">
      <c r="J23" s="30"/>
      <c r="L23" s="31"/>
      <c r="M23" s="33"/>
      <c r="O23" s="33"/>
      <c r="P23" s="33"/>
      <c r="Q23" s="30"/>
      <c r="T23" s="34"/>
      <c r="AG23" s="31"/>
    </row>
    <row r="24" spans="6:33" s="6" customFormat="1" ht="12.75" x14ac:dyDescent="0.2">
      <c r="J24" s="30"/>
      <c r="L24" s="31"/>
      <c r="M24" s="33"/>
      <c r="O24" s="33"/>
      <c r="P24" s="33"/>
      <c r="Q24" s="30"/>
      <c r="T24" s="34"/>
      <c r="AG24" s="31"/>
    </row>
    <row r="25" spans="6:33" s="6" customFormat="1" ht="12.75" x14ac:dyDescent="0.2">
      <c r="J25" s="30"/>
      <c r="L25" s="31"/>
      <c r="M25" s="33"/>
      <c r="O25" s="33"/>
      <c r="P25" s="33"/>
      <c r="Q25" s="30"/>
      <c r="T25" s="34"/>
      <c r="AG25" s="31"/>
    </row>
    <row r="26" spans="6:33" s="6" customFormat="1" ht="12.75" x14ac:dyDescent="0.2">
      <c r="J26" s="30"/>
      <c r="L26" s="31"/>
      <c r="M26" s="33"/>
      <c r="O26" s="33"/>
      <c r="P26" s="33"/>
      <c r="Q26" s="30"/>
      <c r="T26" s="34"/>
      <c r="AG26" s="31"/>
    </row>
    <row r="27" spans="6:33" s="6" customFormat="1" ht="12.75" x14ac:dyDescent="0.2">
      <c r="J27" s="30"/>
      <c r="L27" s="31"/>
      <c r="M27" s="33"/>
      <c r="O27" s="33"/>
      <c r="P27" s="33"/>
      <c r="Q27" s="30"/>
      <c r="T27" s="34"/>
      <c r="AG27" s="31"/>
    </row>
    <row r="28" spans="6:33" s="35" customFormat="1" x14ac:dyDescent="0.25">
      <c r="J28" s="36"/>
      <c r="L28" s="37"/>
      <c r="M28" s="38"/>
      <c r="O28" s="38"/>
      <c r="P28" s="38"/>
      <c r="Q28" s="36"/>
      <c r="T28" s="39"/>
      <c r="AG28" s="37"/>
    </row>
    <row r="29" spans="6:33" s="35" customFormat="1" x14ac:dyDescent="0.25">
      <c r="J29" s="36"/>
      <c r="L29" s="37"/>
      <c r="M29" s="38"/>
      <c r="O29" s="38"/>
      <c r="P29" s="38"/>
      <c r="Q29" s="36"/>
      <c r="T29" s="39"/>
      <c r="AG29" s="37"/>
    </row>
    <row r="30" spans="6:33" s="35" customFormat="1" x14ac:dyDescent="0.25">
      <c r="J30" s="36"/>
      <c r="L30" s="37"/>
      <c r="M30" s="38"/>
      <c r="O30" s="38"/>
      <c r="P30" s="38"/>
      <c r="Q30" s="36"/>
      <c r="T30" s="39"/>
      <c r="AG30" s="37"/>
    </row>
    <row r="31" spans="6:33" s="35" customFormat="1" x14ac:dyDescent="0.25">
      <c r="J31" s="36"/>
      <c r="L31" s="37"/>
      <c r="M31" s="38"/>
      <c r="O31" s="38"/>
      <c r="P31" s="38"/>
      <c r="Q31" s="36"/>
      <c r="T31" s="39"/>
      <c r="AG31" s="37"/>
    </row>
    <row r="32" spans="6:33" s="35" customFormat="1" x14ac:dyDescent="0.25">
      <c r="J32" s="36"/>
      <c r="L32" s="37"/>
      <c r="M32" s="38"/>
      <c r="O32" s="38"/>
      <c r="P32" s="38"/>
      <c r="Q32" s="36"/>
      <c r="T32" s="39"/>
      <c r="AG32" s="37"/>
    </row>
  </sheetData>
  <sheetProtection selectLockedCells="1"/>
  <autoFilter ref="A4:P4" xr:uid="{00000000-0009-0000-0000-000001000000}"/>
  <dataConsolidate/>
  <mergeCells count="39">
    <mergeCell ref="J1:P1"/>
    <mergeCell ref="S1:T1"/>
    <mergeCell ref="U1:V1"/>
    <mergeCell ref="W3:X3"/>
    <mergeCell ref="T3:T4"/>
    <mergeCell ref="F3:N3"/>
    <mergeCell ref="O3:P3"/>
    <mergeCell ref="H8:I8"/>
    <mergeCell ref="H9:I9"/>
    <mergeCell ref="AH3:AH4"/>
    <mergeCell ref="AC1:AF3"/>
    <mergeCell ref="AG2:AH2"/>
    <mergeCell ref="Y3:Z3"/>
    <mergeCell ref="AA3:AB3"/>
    <mergeCell ref="Y1:Z1"/>
    <mergeCell ref="AA1:AB1"/>
    <mergeCell ref="W1:X1"/>
    <mergeCell ref="Q2:R2"/>
    <mergeCell ref="K2:P2"/>
    <mergeCell ref="AG3:AG4"/>
    <mergeCell ref="Q3:Q4"/>
    <mergeCell ref="R3:R4"/>
    <mergeCell ref="S3:S4"/>
    <mergeCell ref="F5:K5"/>
    <mergeCell ref="G6:K6"/>
    <mergeCell ref="F21:I21"/>
    <mergeCell ref="H10:I10"/>
    <mergeCell ref="U3:V3"/>
    <mergeCell ref="F18:I18"/>
    <mergeCell ref="J18:K18"/>
    <mergeCell ref="N18:Q18"/>
    <mergeCell ref="J19:K20"/>
    <mergeCell ref="N19:Q20"/>
    <mergeCell ref="F20:I20"/>
    <mergeCell ref="G17:I17"/>
    <mergeCell ref="H12:I12"/>
    <mergeCell ref="G11:K11"/>
    <mergeCell ref="L17:M17"/>
    <mergeCell ref="H7:I7"/>
  </mergeCells>
  <pageMargins left="0.31496062992125984" right="0.31496062992125984" top="0.35433070866141736" bottom="0.35433070866141736" header="0.31496062992125984" footer="0.31496062992125984"/>
  <pageSetup paperSize="5" scale="44"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69DE-811C-4991-9A69-55205F82ACB4}">
  <sheetPr>
    <tabColor rgb="FFFFFF00"/>
    <pageSetUpPr fitToPage="1"/>
  </sheetPr>
  <dimension ref="A1:BH68"/>
  <sheetViews>
    <sheetView showGridLines="0" topLeftCell="F1" zoomScale="70" zoomScaleNormal="70" zoomScaleSheetLayoutView="68" workbookViewId="0">
      <selection activeCell="L16" sqref="L16"/>
    </sheetView>
  </sheetViews>
  <sheetFormatPr defaultColWidth="11.42578125" defaultRowHeight="12.75" x14ac:dyDescent="0.2"/>
  <cols>
    <col min="1" max="1" width="22.5703125" style="204" hidden="1" customWidth="1"/>
    <col min="2" max="2" width="13.42578125" style="206" hidden="1" customWidth="1"/>
    <col min="3" max="5" width="13.42578125" style="278" hidden="1" customWidth="1"/>
    <col min="6" max="6" width="2.28515625" style="204" customWidth="1"/>
    <col min="7" max="7" width="5.42578125" style="204" customWidth="1"/>
    <col min="8" max="8" width="17.140625" style="204" customWidth="1"/>
    <col min="9" max="9" width="85.7109375" style="204" customWidth="1"/>
    <col min="10" max="10" width="44.85546875" style="207" customWidth="1"/>
    <col min="11" max="11" width="20" style="206" customWidth="1"/>
    <col min="12" max="12" width="34.85546875" style="206" customWidth="1"/>
    <col min="13" max="13" width="20.28515625" style="207" customWidth="1"/>
    <col min="14" max="14" width="13.140625" style="206" hidden="1" customWidth="1"/>
    <col min="15" max="15" width="21" style="207" customWidth="1"/>
    <col min="16" max="16" width="17.42578125" style="207" customWidth="1"/>
    <col min="17" max="17" width="45.5703125" style="177" bestFit="1" customWidth="1"/>
    <col min="18" max="18" width="9.85546875" style="278" customWidth="1"/>
    <col min="19" max="19" width="17.5703125" style="278" hidden="1" customWidth="1"/>
    <col min="20" max="20" width="16" style="519" customWidth="1"/>
    <col min="21" max="28" width="8.7109375" style="206" hidden="1" customWidth="1"/>
    <col min="29" max="29" width="39.140625" style="206" hidden="1" customWidth="1"/>
    <col min="30" max="30" width="46.140625" style="206" hidden="1" customWidth="1"/>
    <col min="31" max="32" width="39.140625" style="206" hidden="1" customWidth="1"/>
    <col min="33" max="33" width="23" style="177" customWidth="1"/>
    <col min="34" max="34" width="32.28515625" style="208" customWidth="1"/>
    <col min="35" max="35" width="33" style="204" customWidth="1"/>
    <col min="36" max="36" width="11.42578125" style="204"/>
    <col min="37" max="37" width="18.42578125" style="204" bestFit="1" customWidth="1"/>
    <col min="38" max="16384" width="11.42578125" style="204"/>
  </cols>
  <sheetData>
    <row r="1" spans="1:60" s="197" customFormat="1" ht="61.5" customHeight="1" x14ac:dyDescent="0.25">
      <c r="A1" s="163"/>
      <c r="B1" s="163"/>
      <c r="C1" s="163"/>
      <c r="D1" s="163"/>
      <c r="E1" s="163"/>
      <c r="F1" s="164"/>
      <c r="G1" s="164"/>
      <c r="H1" s="164"/>
      <c r="I1" s="276"/>
      <c r="J1" s="903" t="s">
        <v>0</v>
      </c>
      <c r="K1" s="903"/>
      <c r="L1" s="903"/>
      <c r="M1" s="903"/>
      <c r="N1" s="903"/>
      <c r="O1" s="903"/>
      <c r="P1" s="903"/>
      <c r="Q1" s="195"/>
      <c r="R1" s="196"/>
      <c r="S1" s="904"/>
      <c r="T1" s="904"/>
      <c r="U1" s="894"/>
      <c r="V1" s="895"/>
      <c r="W1" s="896"/>
      <c r="X1" s="895"/>
      <c r="Y1" s="896"/>
      <c r="Z1" s="895"/>
      <c r="AA1" s="896"/>
      <c r="AB1" s="895"/>
      <c r="AC1" s="909" t="s">
        <v>1</v>
      </c>
      <c r="AD1" s="910"/>
      <c r="AE1" s="910"/>
      <c r="AF1" s="911"/>
      <c r="AG1" s="44" t="s">
        <v>2</v>
      </c>
      <c r="AH1" s="45" t="s">
        <v>958</v>
      </c>
    </row>
    <row r="2" spans="1:60" s="197" customFormat="1" ht="55.5" customHeight="1" x14ac:dyDescent="0.2">
      <c r="A2" s="163"/>
      <c r="B2" s="163"/>
      <c r="C2" s="163"/>
      <c r="D2" s="163"/>
      <c r="E2" s="163"/>
      <c r="F2" s="164"/>
      <c r="G2" s="164"/>
      <c r="H2" s="164"/>
      <c r="I2" s="276"/>
      <c r="J2" s="170" t="s">
        <v>4</v>
      </c>
      <c r="K2" s="830" t="s">
        <v>443</v>
      </c>
      <c r="L2" s="830"/>
      <c r="M2" s="830"/>
      <c r="N2" s="830"/>
      <c r="O2" s="830"/>
      <c r="P2" s="831"/>
      <c r="Q2" s="846" t="s">
        <v>6</v>
      </c>
      <c r="R2" s="847"/>
      <c r="S2" s="723"/>
      <c r="T2" s="724"/>
      <c r="U2" s="198"/>
      <c r="V2" s="277"/>
      <c r="W2" s="198"/>
      <c r="X2" s="277"/>
      <c r="Y2" s="198"/>
      <c r="Z2" s="277"/>
      <c r="AA2" s="198"/>
      <c r="AB2" s="277"/>
      <c r="AC2" s="912"/>
      <c r="AD2" s="913"/>
      <c r="AE2" s="913"/>
      <c r="AF2" s="914"/>
      <c r="AG2" s="918" t="s">
        <v>7</v>
      </c>
      <c r="AH2" s="919"/>
    </row>
    <row r="3" spans="1:60" s="199" customFormat="1" ht="21" x14ac:dyDescent="0.3">
      <c r="A3" s="174"/>
      <c r="B3" s="174"/>
      <c r="C3" s="174"/>
      <c r="D3" s="174"/>
      <c r="E3" s="174"/>
      <c r="F3" s="842" t="s">
        <v>8</v>
      </c>
      <c r="G3" s="843"/>
      <c r="H3" s="843"/>
      <c r="I3" s="843"/>
      <c r="J3" s="844"/>
      <c r="K3" s="844"/>
      <c r="L3" s="844"/>
      <c r="M3" s="844"/>
      <c r="N3" s="845"/>
      <c r="O3" s="846" t="s">
        <v>9</v>
      </c>
      <c r="P3" s="847"/>
      <c r="Q3" s="897" t="s">
        <v>10</v>
      </c>
      <c r="R3" s="899" t="s">
        <v>11</v>
      </c>
      <c r="S3" s="901" t="s">
        <v>12</v>
      </c>
      <c r="T3" s="901" t="s">
        <v>13</v>
      </c>
      <c r="U3" s="893" t="s">
        <v>14</v>
      </c>
      <c r="V3" s="893"/>
      <c r="W3" s="893" t="s">
        <v>15</v>
      </c>
      <c r="X3" s="893"/>
      <c r="Y3" s="893" t="s">
        <v>16</v>
      </c>
      <c r="Z3" s="893"/>
      <c r="AA3" s="893" t="s">
        <v>17</v>
      </c>
      <c r="AB3" s="893"/>
      <c r="AC3" s="915"/>
      <c r="AD3" s="916"/>
      <c r="AE3" s="916"/>
      <c r="AF3" s="917"/>
      <c r="AG3" s="907" t="s">
        <v>18</v>
      </c>
      <c r="AH3" s="908" t="s">
        <v>19</v>
      </c>
    </row>
    <row r="4" spans="1:60" s="320" customFormat="1" ht="142.5" x14ac:dyDescent="0.35">
      <c r="A4" s="313" t="s">
        <v>20</v>
      </c>
      <c r="B4" s="313" t="s">
        <v>21</v>
      </c>
      <c r="C4" s="313" t="s">
        <v>22</v>
      </c>
      <c r="D4" s="313" t="s">
        <v>23</v>
      </c>
      <c r="E4" s="313" t="s">
        <v>24</v>
      </c>
      <c r="F4" s="314" t="s">
        <v>25</v>
      </c>
      <c r="G4" s="314" t="s">
        <v>26</v>
      </c>
      <c r="H4" s="314" t="s">
        <v>27</v>
      </c>
      <c r="I4" s="526"/>
      <c r="J4" s="316" t="s">
        <v>28</v>
      </c>
      <c r="K4" s="316" t="s">
        <v>29</v>
      </c>
      <c r="L4" s="317" t="s">
        <v>30</v>
      </c>
      <c r="M4" s="316" t="s">
        <v>31</v>
      </c>
      <c r="N4" s="317" t="s">
        <v>32</v>
      </c>
      <c r="O4" s="318" t="s">
        <v>33</v>
      </c>
      <c r="P4" s="319" t="s">
        <v>34</v>
      </c>
      <c r="Q4" s="898"/>
      <c r="R4" s="900"/>
      <c r="S4" s="902"/>
      <c r="T4" s="902"/>
      <c r="U4" s="527" t="s">
        <v>11</v>
      </c>
      <c r="V4" s="527" t="s">
        <v>35</v>
      </c>
      <c r="W4" s="527" t="s">
        <v>11</v>
      </c>
      <c r="X4" s="527" t="s">
        <v>35</v>
      </c>
      <c r="Y4" s="527" t="s">
        <v>11</v>
      </c>
      <c r="Z4" s="527" t="s">
        <v>35</v>
      </c>
      <c r="AA4" s="527" t="s">
        <v>11</v>
      </c>
      <c r="AB4" s="527" t="s">
        <v>35</v>
      </c>
      <c r="AC4" s="528" t="s">
        <v>36</v>
      </c>
      <c r="AD4" s="528" t="s">
        <v>37</v>
      </c>
      <c r="AE4" s="528" t="s">
        <v>38</v>
      </c>
      <c r="AF4" s="528" t="s">
        <v>39</v>
      </c>
      <c r="AG4" s="907"/>
      <c r="AH4" s="908"/>
    </row>
    <row r="5" spans="1:60" s="540" customFormat="1" ht="46.5" customHeight="1" x14ac:dyDescent="0.35">
      <c r="A5" s="529"/>
      <c r="B5" s="530"/>
      <c r="C5" s="530">
        <v>1</v>
      </c>
      <c r="D5" s="530"/>
      <c r="E5" s="530"/>
      <c r="F5" s="884" t="s">
        <v>444</v>
      </c>
      <c r="G5" s="885"/>
      <c r="H5" s="885"/>
      <c r="I5" s="885"/>
      <c r="J5" s="885"/>
      <c r="K5" s="886"/>
      <c r="L5" s="532" t="s">
        <v>445</v>
      </c>
      <c r="M5" s="533"/>
      <c r="N5" s="533"/>
      <c r="O5" s="532" t="s">
        <v>14</v>
      </c>
      <c r="P5" s="532" t="s">
        <v>17</v>
      </c>
      <c r="Q5" s="534" t="s">
        <v>446</v>
      </c>
      <c r="R5" s="535">
        <v>1</v>
      </c>
      <c r="S5" s="536" t="s">
        <v>447</v>
      </c>
      <c r="T5" s="537">
        <v>0.1</v>
      </c>
      <c r="U5" s="328">
        <v>0.25</v>
      </c>
      <c r="V5" s="538"/>
      <c r="W5" s="328">
        <v>0.25</v>
      </c>
      <c r="X5" s="538"/>
      <c r="Y5" s="328">
        <v>0.25</v>
      </c>
      <c r="Z5" s="538"/>
      <c r="AA5" s="328">
        <v>0.25</v>
      </c>
      <c r="AB5" s="538"/>
      <c r="AC5" s="538"/>
      <c r="AD5" s="538"/>
      <c r="AE5" s="538"/>
      <c r="AF5" s="538"/>
      <c r="AG5" s="539" t="s">
        <v>46</v>
      </c>
      <c r="AH5" s="331">
        <f>AH6</f>
        <v>0</v>
      </c>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row>
    <row r="6" spans="1:60" s="551" customFormat="1" ht="46.5" customHeight="1" x14ac:dyDescent="0.35">
      <c r="A6" s="541"/>
      <c r="B6" s="542"/>
      <c r="C6" s="542">
        <v>1</v>
      </c>
      <c r="D6" s="542">
        <v>2</v>
      </c>
      <c r="E6" s="542"/>
      <c r="F6" s="543"/>
      <c r="G6" s="881" t="s">
        <v>448</v>
      </c>
      <c r="H6" s="882"/>
      <c r="I6" s="882"/>
      <c r="J6" s="882"/>
      <c r="K6" s="883"/>
      <c r="L6" s="545" t="s">
        <v>445</v>
      </c>
      <c r="M6" s="545"/>
      <c r="N6" s="545"/>
      <c r="O6" s="544" t="s">
        <v>14</v>
      </c>
      <c r="P6" s="544" t="s">
        <v>17</v>
      </c>
      <c r="Q6" s="546" t="s">
        <v>449</v>
      </c>
      <c r="R6" s="547">
        <v>1</v>
      </c>
      <c r="S6" s="335"/>
      <c r="T6" s="548">
        <v>1</v>
      </c>
      <c r="U6" s="549">
        <v>0.25</v>
      </c>
      <c r="V6" s="545"/>
      <c r="W6" s="549">
        <v>0.25</v>
      </c>
      <c r="X6" s="545"/>
      <c r="Y6" s="549">
        <v>0.25</v>
      </c>
      <c r="Z6" s="550"/>
      <c r="AA6" s="549">
        <v>0.25</v>
      </c>
      <c r="AB6" s="550"/>
      <c r="AC6" s="550"/>
      <c r="AD6" s="550"/>
      <c r="AE6" s="550"/>
      <c r="AF6" s="550"/>
      <c r="AG6" s="544" t="s">
        <v>46</v>
      </c>
      <c r="AH6" s="447">
        <f>+AH7</f>
        <v>0</v>
      </c>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row>
    <row r="7" spans="1:60" s="332" customFormat="1" ht="56.25" customHeight="1" x14ac:dyDescent="0.35">
      <c r="A7" s="368"/>
      <c r="B7" s="369"/>
      <c r="C7" s="369">
        <v>1</v>
      </c>
      <c r="D7" s="369">
        <v>1</v>
      </c>
      <c r="E7" s="369">
        <v>1</v>
      </c>
      <c r="F7" s="376"/>
      <c r="G7" s="377"/>
      <c r="H7" s="905" t="s">
        <v>450</v>
      </c>
      <c r="I7" s="906"/>
      <c r="J7" s="350" t="s">
        <v>451</v>
      </c>
      <c r="K7" s="369" t="s">
        <v>145</v>
      </c>
      <c r="L7" s="369" t="s">
        <v>452</v>
      </c>
      <c r="M7" s="369" t="s">
        <v>52</v>
      </c>
      <c r="N7" s="369" t="s">
        <v>43</v>
      </c>
      <c r="O7" s="350" t="s">
        <v>14</v>
      </c>
      <c r="P7" s="350" t="s">
        <v>17</v>
      </c>
      <c r="Q7" s="552"/>
      <c r="R7" s="553"/>
      <c r="S7" s="553"/>
      <c r="T7" s="554">
        <v>1</v>
      </c>
      <c r="U7" s="553"/>
      <c r="V7" s="553"/>
      <c r="W7" s="553"/>
      <c r="X7" s="553"/>
      <c r="Y7" s="553"/>
      <c r="Z7" s="555"/>
      <c r="AA7" s="555"/>
      <c r="AB7" s="555"/>
      <c r="AC7" s="555"/>
      <c r="AD7" s="555"/>
      <c r="AE7" s="555"/>
      <c r="AF7" s="555"/>
      <c r="AG7" s="350" t="s">
        <v>46</v>
      </c>
      <c r="AH7" s="556">
        <v>0</v>
      </c>
    </row>
    <row r="8" spans="1:60" s="540" customFormat="1" ht="49.5" customHeight="1" x14ac:dyDescent="0.35">
      <c r="A8" s="529"/>
      <c r="B8" s="530"/>
      <c r="C8" s="530">
        <v>2</v>
      </c>
      <c r="D8" s="530"/>
      <c r="E8" s="530"/>
      <c r="F8" s="884" t="s">
        <v>453</v>
      </c>
      <c r="G8" s="885"/>
      <c r="H8" s="885"/>
      <c r="I8" s="885"/>
      <c r="J8" s="885"/>
      <c r="K8" s="886"/>
      <c r="L8" s="532" t="s">
        <v>445</v>
      </c>
      <c r="M8" s="533"/>
      <c r="N8" s="533"/>
      <c r="O8" s="532" t="s">
        <v>14</v>
      </c>
      <c r="P8" s="532" t="s">
        <v>17</v>
      </c>
      <c r="Q8" s="534" t="s">
        <v>449</v>
      </c>
      <c r="R8" s="535">
        <v>0.8</v>
      </c>
      <c r="S8" s="536" t="s">
        <v>447</v>
      </c>
      <c r="T8" s="537">
        <v>0.1</v>
      </c>
      <c r="U8" s="328">
        <v>0.25</v>
      </c>
      <c r="V8" s="538"/>
      <c r="W8" s="328">
        <v>0.25</v>
      </c>
      <c r="X8" s="538"/>
      <c r="Y8" s="328">
        <v>0.25</v>
      </c>
      <c r="Z8" s="538"/>
      <c r="AA8" s="328">
        <v>0.25</v>
      </c>
      <c r="AB8" s="538"/>
      <c r="AC8" s="538"/>
      <c r="AD8" s="538"/>
      <c r="AE8" s="538"/>
      <c r="AF8" s="538"/>
      <c r="AG8" s="539" t="s">
        <v>46</v>
      </c>
      <c r="AH8" s="450">
        <f>AH9</f>
        <v>6112259</v>
      </c>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row>
    <row r="9" spans="1:60" s="551" customFormat="1" ht="46.5" customHeight="1" x14ac:dyDescent="0.35">
      <c r="A9" s="541"/>
      <c r="B9" s="542"/>
      <c r="C9" s="542">
        <v>2</v>
      </c>
      <c r="D9" s="542">
        <v>1</v>
      </c>
      <c r="E9" s="542"/>
      <c r="F9" s="543"/>
      <c r="G9" s="543" t="s">
        <v>454</v>
      </c>
      <c r="H9" s="543"/>
      <c r="I9" s="543"/>
      <c r="J9" s="544"/>
      <c r="K9" s="545"/>
      <c r="L9" s="545" t="s">
        <v>445</v>
      </c>
      <c r="M9" s="545"/>
      <c r="N9" s="545"/>
      <c r="O9" s="544" t="s">
        <v>14</v>
      </c>
      <c r="P9" s="544" t="s">
        <v>17</v>
      </c>
      <c r="Q9" s="546" t="s">
        <v>449</v>
      </c>
      <c r="R9" s="547">
        <v>0.8</v>
      </c>
      <c r="S9" s="335"/>
      <c r="T9" s="548">
        <v>1</v>
      </c>
      <c r="U9" s="549">
        <v>0.25</v>
      </c>
      <c r="V9" s="545"/>
      <c r="W9" s="549">
        <v>0.25</v>
      </c>
      <c r="X9" s="545"/>
      <c r="Y9" s="549">
        <v>0.25</v>
      </c>
      <c r="Z9" s="550"/>
      <c r="AA9" s="549">
        <v>0.25</v>
      </c>
      <c r="AB9" s="550"/>
      <c r="AC9" s="550"/>
      <c r="AD9" s="550"/>
      <c r="AE9" s="550"/>
      <c r="AF9" s="550"/>
      <c r="AG9" s="544" t="s">
        <v>46</v>
      </c>
      <c r="AH9" s="447">
        <f>SUM(AH10:AH11)</f>
        <v>6112259</v>
      </c>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row>
    <row r="10" spans="1:60" s="332" customFormat="1" ht="58.5" customHeight="1" x14ac:dyDescent="0.35">
      <c r="A10" s="368" t="str">
        <f>+ CONCATENATE("ID", "-", B10, "-",C10, ".", D10, ".", E10)</f>
        <v>ID-DTI-2.1.3</v>
      </c>
      <c r="B10" s="369" t="s">
        <v>145</v>
      </c>
      <c r="C10" s="369">
        <v>2</v>
      </c>
      <c r="D10" s="369">
        <v>1</v>
      </c>
      <c r="E10" s="369">
        <v>3</v>
      </c>
      <c r="F10" s="376"/>
      <c r="G10" s="377"/>
      <c r="H10" s="891" t="s">
        <v>455</v>
      </c>
      <c r="I10" s="892"/>
      <c r="J10" s="350" t="s">
        <v>456</v>
      </c>
      <c r="K10" s="369" t="s">
        <v>145</v>
      </c>
      <c r="L10" s="369" t="s">
        <v>445</v>
      </c>
      <c r="M10" s="369" t="s">
        <v>52</v>
      </c>
      <c r="N10" s="369" t="s">
        <v>43</v>
      </c>
      <c r="O10" s="350" t="s">
        <v>14</v>
      </c>
      <c r="P10" s="350" t="s">
        <v>17</v>
      </c>
      <c r="Q10" s="557"/>
      <c r="R10" s="558"/>
      <c r="S10" s="558"/>
      <c r="T10" s="559">
        <v>0.5</v>
      </c>
      <c r="U10" s="558"/>
      <c r="V10" s="558"/>
      <c r="W10" s="558"/>
      <c r="X10" s="558"/>
      <c r="Y10" s="558"/>
      <c r="Z10" s="560"/>
      <c r="AA10" s="560"/>
      <c r="AB10" s="560"/>
      <c r="AC10" s="560"/>
      <c r="AD10" s="560"/>
      <c r="AE10" s="561"/>
      <c r="AF10" s="561"/>
      <c r="AG10" s="350" t="s">
        <v>46</v>
      </c>
      <c r="AH10" s="556">
        <f>6062000+50259</f>
        <v>6112259</v>
      </c>
    </row>
    <row r="11" spans="1:60" s="332" customFormat="1" ht="46.5" customHeight="1" x14ac:dyDescent="0.35">
      <c r="A11" s="368" t="str">
        <f>+ CONCATENATE("ID", "-", B11, "-",C11, ".", D11, ".", E11)</f>
        <v>ID-DTI-2.1.4</v>
      </c>
      <c r="B11" s="369" t="s">
        <v>145</v>
      </c>
      <c r="C11" s="369">
        <v>2</v>
      </c>
      <c r="D11" s="369">
        <v>1</v>
      </c>
      <c r="E11" s="369">
        <v>4</v>
      </c>
      <c r="F11" s="376"/>
      <c r="G11" s="377"/>
      <c r="H11" s="376" t="s">
        <v>457</v>
      </c>
      <c r="I11" s="376"/>
      <c r="J11" s="350" t="s">
        <v>458</v>
      </c>
      <c r="K11" s="369" t="s">
        <v>145</v>
      </c>
      <c r="L11" s="369" t="s">
        <v>452</v>
      </c>
      <c r="M11" s="369" t="s">
        <v>145</v>
      </c>
      <c r="N11" s="369" t="s">
        <v>43</v>
      </c>
      <c r="O11" s="350" t="s">
        <v>14</v>
      </c>
      <c r="P11" s="350" t="s">
        <v>17</v>
      </c>
      <c r="Q11" s="557"/>
      <c r="R11" s="558"/>
      <c r="S11" s="558"/>
      <c r="T11" s="559">
        <v>0.5</v>
      </c>
      <c r="U11" s="558"/>
      <c r="V11" s="558"/>
      <c r="W11" s="558"/>
      <c r="X11" s="558"/>
      <c r="Y11" s="558"/>
      <c r="Z11" s="560"/>
      <c r="AA11" s="560"/>
      <c r="AB11" s="560"/>
      <c r="AC11" s="560"/>
      <c r="AD11" s="560"/>
      <c r="AE11" s="561"/>
      <c r="AF11" s="561"/>
      <c r="AG11" s="350" t="s">
        <v>46</v>
      </c>
      <c r="AH11" s="556">
        <v>0</v>
      </c>
    </row>
    <row r="12" spans="1:60" s="540" customFormat="1" ht="45" customHeight="1" x14ac:dyDescent="0.35">
      <c r="A12" s="529"/>
      <c r="B12" s="530"/>
      <c r="C12" s="530">
        <v>3</v>
      </c>
      <c r="D12" s="530"/>
      <c r="E12" s="530"/>
      <c r="F12" s="884" t="s">
        <v>459</v>
      </c>
      <c r="G12" s="885"/>
      <c r="H12" s="885"/>
      <c r="I12" s="885"/>
      <c r="J12" s="885"/>
      <c r="K12" s="886"/>
      <c r="L12" s="532" t="s">
        <v>445</v>
      </c>
      <c r="M12" s="533"/>
      <c r="N12" s="533"/>
      <c r="O12" s="532" t="s">
        <v>14</v>
      </c>
      <c r="P12" s="532" t="s">
        <v>17</v>
      </c>
      <c r="Q12" s="534" t="s">
        <v>460</v>
      </c>
      <c r="R12" s="535">
        <f>AVERAGE(R15,R13)</f>
        <v>0.75</v>
      </c>
      <c r="S12" s="536" t="s">
        <v>447</v>
      </c>
      <c r="T12" s="537">
        <v>0.05</v>
      </c>
      <c r="U12" s="328">
        <v>0.25</v>
      </c>
      <c r="V12" s="538"/>
      <c r="W12" s="328">
        <v>0.25</v>
      </c>
      <c r="X12" s="538"/>
      <c r="Y12" s="328">
        <v>0.25</v>
      </c>
      <c r="Z12" s="538"/>
      <c r="AA12" s="328">
        <v>0.25</v>
      </c>
      <c r="AB12" s="538"/>
      <c r="AC12" s="538"/>
      <c r="AD12" s="538"/>
      <c r="AE12" s="538"/>
      <c r="AF12" s="538"/>
      <c r="AG12" s="539" t="s">
        <v>46</v>
      </c>
      <c r="AH12" s="450">
        <f>+AH13+AH15</f>
        <v>0</v>
      </c>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row>
    <row r="13" spans="1:60" s="551" customFormat="1" ht="44.25" customHeight="1" x14ac:dyDescent="0.35">
      <c r="A13" s="541"/>
      <c r="B13" s="542"/>
      <c r="C13" s="542">
        <v>3</v>
      </c>
      <c r="D13" s="542">
        <v>1</v>
      </c>
      <c r="E13" s="542"/>
      <c r="F13" s="543" t="e">
        <f>+F13:H32F19:H31F19:G31H22F19:H37F19:G32FF19:#REF!</f>
        <v>#NAME?</v>
      </c>
      <c r="G13" s="881" t="s">
        <v>461</v>
      </c>
      <c r="H13" s="882"/>
      <c r="I13" s="882"/>
      <c r="J13" s="882"/>
      <c r="K13" s="883"/>
      <c r="L13" s="545" t="s">
        <v>445</v>
      </c>
      <c r="M13" s="545"/>
      <c r="N13" s="545"/>
      <c r="O13" s="544" t="s">
        <v>17</v>
      </c>
      <c r="P13" s="544" t="s">
        <v>17</v>
      </c>
      <c r="Q13" s="546" t="s">
        <v>449</v>
      </c>
      <c r="R13" s="547">
        <v>0.6</v>
      </c>
      <c r="S13" s="335"/>
      <c r="T13" s="548">
        <v>0.5</v>
      </c>
      <c r="U13" s="549">
        <v>0.25</v>
      </c>
      <c r="V13" s="545"/>
      <c r="W13" s="549">
        <v>0.25</v>
      </c>
      <c r="X13" s="545"/>
      <c r="Y13" s="549">
        <v>0.25</v>
      </c>
      <c r="Z13" s="550"/>
      <c r="AA13" s="549">
        <v>0.25</v>
      </c>
      <c r="AB13" s="550"/>
      <c r="AC13" s="550"/>
      <c r="AD13" s="550"/>
      <c r="AE13" s="550"/>
      <c r="AF13" s="550"/>
      <c r="AG13" s="544" t="s">
        <v>46</v>
      </c>
      <c r="AH13" s="447">
        <f>SUM(AH14:AH14)</f>
        <v>0</v>
      </c>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row>
    <row r="14" spans="1:60" s="332" customFormat="1" ht="42" customHeight="1" x14ac:dyDescent="0.35">
      <c r="A14" s="368" t="str">
        <f>+ CONCATENATE("ID", "-", B14, "-",C14, ".", D14, ".", E14)</f>
        <v>ID-DTI-3.1.3</v>
      </c>
      <c r="B14" s="369" t="s">
        <v>145</v>
      </c>
      <c r="C14" s="369">
        <v>3</v>
      </c>
      <c r="D14" s="369">
        <v>1</v>
      </c>
      <c r="E14" s="369">
        <v>3</v>
      </c>
      <c r="F14" s="376"/>
      <c r="G14" s="377"/>
      <c r="H14" s="376" t="s">
        <v>462</v>
      </c>
      <c r="I14" s="377"/>
      <c r="J14" s="350" t="s">
        <v>463</v>
      </c>
      <c r="K14" s="369" t="s">
        <v>145</v>
      </c>
      <c r="L14" s="369" t="s">
        <v>445</v>
      </c>
      <c r="M14" s="369" t="s">
        <v>69</v>
      </c>
      <c r="N14" s="369" t="s">
        <v>43</v>
      </c>
      <c r="O14" s="989" t="s">
        <v>17</v>
      </c>
      <c r="P14" s="989" t="s">
        <v>17</v>
      </c>
      <c r="Q14" s="557"/>
      <c r="R14" s="558"/>
      <c r="S14" s="558"/>
      <c r="T14" s="559">
        <v>1</v>
      </c>
      <c r="U14" s="558"/>
      <c r="V14" s="558"/>
      <c r="W14" s="558"/>
      <c r="X14" s="558"/>
      <c r="Y14" s="558"/>
      <c r="Z14" s="560"/>
      <c r="AA14" s="560"/>
      <c r="AB14" s="560"/>
      <c r="AC14" s="560"/>
      <c r="AD14" s="560"/>
      <c r="AE14" s="560"/>
      <c r="AF14" s="560"/>
      <c r="AG14" s="350" t="s">
        <v>46</v>
      </c>
      <c r="AH14" s="556">
        <v>0</v>
      </c>
    </row>
    <row r="15" spans="1:60" s="551" customFormat="1" ht="46.5" customHeight="1" x14ac:dyDescent="0.35">
      <c r="A15" s="541"/>
      <c r="B15" s="542"/>
      <c r="C15" s="542">
        <v>3</v>
      </c>
      <c r="D15" s="542">
        <v>2</v>
      </c>
      <c r="E15" s="542"/>
      <c r="F15" s="543"/>
      <c r="G15" s="881" t="s">
        <v>464</v>
      </c>
      <c r="H15" s="882"/>
      <c r="I15" s="882"/>
      <c r="J15" s="882"/>
      <c r="K15" s="883"/>
      <c r="L15" s="545" t="s">
        <v>445</v>
      </c>
      <c r="M15" s="545"/>
      <c r="N15" s="545"/>
      <c r="O15" s="544" t="s">
        <v>14</v>
      </c>
      <c r="P15" s="544" t="s">
        <v>17</v>
      </c>
      <c r="Q15" s="546" t="s">
        <v>449</v>
      </c>
      <c r="R15" s="547">
        <v>0.9</v>
      </c>
      <c r="S15" s="335"/>
      <c r="T15" s="562">
        <v>0.5</v>
      </c>
      <c r="U15" s="549">
        <v>0.25</v>
      </c>
      <c r="V15" s="545"/>
      <c r="W15" s="549">
        <v>0.25</v>
      </c>
      <c r="X15" s="545"/>
      <c r="Y15" s="549">
        <v>0.25</v>
      </c>
      <c r="Z15" s="550"/>
      <c r="AA15" s="549">
        <v>0.25</v>
      </c>
      <c r="AB15" s="550"/>
      <c r="AC15" s="550"/>
      <c r="AD15" s="550"/>
      <c r="AE15" s="550"/>
      <c r="AF15" s="550"/>
      <c r="AG15" s="544" t="s">
        <v>46</v>
      </c>
      <c r="AH15" s="447">
        <f>SUM(AH16:AH16)</f>
        <v>0</v>
      </c>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row>
    <row r="16" spans="1:60" s="332" customFormat="1" ht="42" customHeight="1" x14ac:dyDescent="0.35">
      <c r="A16" s="368" t="str">
        <f>+ CONCATENATE("ID", "-", B16, "-",C16, ".", D16, ".", E16)</f>
        <v>ID-DTI-3.2.4</v>
      </c>
      <c r="B16" s="369" t="s">
        <v>145</v>
      </c>
      <c r="C16" s="369">
        <v>3</v>
      </c>
      <c r="D16" s="369">
        <v>2</v>
      </c>
      <c r="E16" s="369">
        <v>4</v>
      </c>
      <c r="F16" s="376"/>
      <c r="G16" s="377"/>
      <c r="H16" s="376" t="s">
        <v>462</v>
      </c>
      <c r="I16" s="377"/>
      <c r="J16" s="350" t="s">
        <v>463</v>
      </c>
      <c r="K16" s="369" t="s">
        <v>145</v>
      </c>
      <c r="L16" s="369" t="s">
        <v>445</v>
      </c>
      <c r="M16" s="369" t="s">
        <v>69</v>
      </c>
      <c r="N16" s="369" t="s">
        <v>43</v>
      </c>
      <c r="O16" s="350" t="s">
        <v>14</v>
      </c>
      <c r="P16" s="350" t="s">
        <v>17</v>
      </c>
      <c r="Q16" s="557"/>
      <c r="R16" s="558"/>
      <c r="S16" s="558"/>
      <c r="T16" s="559">
        <v>1</v>
      </c>
      <c r="U16" s="558"/>
      <c r="V16" s="558"/>
      <c r="W16" s="558"/>
      <c r="X16" s="558"/>
      <c r="Y16" s="558"/>
      <c r="Z16" s="560"/>
      <c r="AA16" s="560"/>
      <c r="AB16" s="560"/>
      <c r="AC16" s="560"/>
      <c r="AD16" s="560"/>
      <c r="AE16" s="560"/>
      <c r="AF16" s="560"/>
      <c r="AG16" s="350" t="s">
        <v>46</v>
      </c>
      <c r="AH16" s="556">
        <v>0</v>
      </c>
    </row>
    <row r="17" spans="1:60" s="540" customFormat="1" ht="42.75" customHeight="1" x14ac:dyDescent="0.35">
      <c r="A17" s="529"/>
      <c r="B17" s="530"/>
      <c r="C17" s="530">
        <v>4</v>
      </c>
      <c r="D17" s="530"/>
      <c r="E17" s="530"/>
      <c r="F17" s="884" t="s">
        <v>465</v>
      </c>
      <c r="G17" s="885"/>
      <c r="H17" s="885"/>
      <c r="I17" s="885"/>
      <c r="J17" s="885"/>
      <c r="K17" s="886"/>
      <c r="L17" s="532" t="s">
        <v>445</v>
      </c>
      <c r="M17" s="532"/>
      <c r="N17" s="533"/>
      <c r="O17" s="532" t="s">
        <v>14</v>
      </c>
      <c r="P17" s="532" t="s">
        <v>17</v>
      </c>
      <c r="Q17" s="534" t="s">
        <v>102</v>
      </c>
      <c r="R17" s="535">
        <v>1</v>
      </c>
      <c r="S17" s="536" t="s">
        <v>447</v>
      </c>
      <c r="T17" s="537">
        <v>0.3</v>
      </c>
      <c r="U17" s="328">
        <v>0.25</v>
      </c>
      <c r="V17" s="538"/>
      <c r="W17" s="328">
        <v>0.25</v>
      </c>
      <c r="X17" s="538"/>
      <c r="Y17" s="328">
        <v>0.25</v>
      </c>
      <c r="Z17" s="538"/>
      <c r="AA17" s="328">
        <v>0.25</v>
      </c>
      <c r="AB17" s="538"/>
      <c r="AC17" s="538"/>
      <c r="AD17" s="538"/>
      <c r="AE17" s="538"/>
      <c r="AF17" s="538"/>
      <c r="AG17" s="539" t="s">
        <v>46</v>
      </c>
      <c r="AH17" s="450">
        <f>+AH18+AH21+AH25</f>
        <v>23807895</v>
      </c>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row>
    <row r="18" spans="1:60" s="551" customFormat="1" ht="46.5" customHeight="1" x14ac:dyDescent="0.35">
      <c r="A18" s="541"/>
      <c r="B18" s="542"/>
      <c r="C18" s="542">
        <v>4</v>
      </c>
      <c r="D18" s="542">
        <v>1</v>
      </c>
      <c r="E18" s="542"/>
      <c r="F18" s="543"/>
      <c r="G18" s="881" t="s">
        <v>466</v>
      </c>
      <c r="H18" s="882"/>
      <c r="I18" s="882"/>
      <c r="J18" s="882"/>
      <c r="K18" s="883"/>
      <c r="L18" s="545" t="s">
        <v>445</v>
      </c>
      <c r="M18" s="544"/>
      <c r="N18" s="545"/>
      <c r="O18" s="544" t="s">
        <v>14</v>
      </c>
      <c r="P18" s="544" t="s">
        <v>17</v>
      </c>
      <c r="Q18" s="546" t="s">
        <v>449</v>
      </c>
      <c r="R18" s="547">
        <v>1</v>
      </c>
      <c r="S18" s="335"/>
      <c r="T18" s="548">
        <v>0.2</v>
      </c>
      <c r="U18" s="549">
        <v>0.25</v>
      </c>
      <c r="V18" s="545"/>
      <c r="W18" s="549">
        <v>0.25</v>
      </c>
      <c r="X18" s="545"/>
      <c r="Y18" s="549">
        <v>0.25</v>
      </c>
      <c r="Z18" s="550"/>
      <c r="AA18" s="549">
        <v>0.25</v>
      </c>
      <c r="AB18" s="550"/>
      <c r="AC18" s="550"/>
      <c r="AD18" s="550"/>
      <c r="AE18" s="550"/>
      <c r="AF18" s="550"/>
      <c r="AG18" s="544" t="s">
        <v>46</v>
      </c>
      <c r="AH18" s="447">
        <f>SUM(AH19:AH20)</f>
        <v>23287895</v>
      </c>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row>
    <row r="19" spans="1:60" s="332" customFormat="1" ht="63" customHeight="1" x14ac:dyDescent="0.35">
      <c r="A19" s="368" t="str">
        <f>+ CONCATENATE("ID", "-", B19, "-",C19, ".", D19, ".", E19)</f>
        <v>ID-DTI-4.1.1</v>
      </c>
      <c r="B19" s="369" t="s">
        <v>145</v>
      </c>
      <c r="C19" s="369">
        <v>4</v>
      </c>
      <c r="D19" s="369">
        <v>1</v>
      </c>
      <c r="E19" s="369">
        <v>1</v>
      </c>
      <c r="F19" s="376"/>
      <c r="G19" s="377"/>
      <c r="H19" s="891" t="s">
        <v>467</v>
      </c>
      <c r="I19" s="892"/>
      <c r="J19" s="350" t="s">
        <v>468</v>
      </c>
      <c r="K19" s="369" t="s">
        <v>145</v>
      </c>
      <c r="L19" s="350" t="s">
        <v>445</v>
      </c>
      <c r="M19" s="350" t="s">
        <v>52</v>
      </c>
      <c r="N19" s="369" t="s">
        <v>43</v>
      </c>
      <c r="O19" s="350" t="s">
        <v>14</v>
      </c>
      <c r="P19" s="350" t="s">
        <v>17</v>
      </c>
      <c r="Q19" s="557"/>
      <c r="R19" s="558"/>
      <c r="S19" s="558"/>
      <c r="T19" s="559">
        <v>0.6</v>
      </c>
      <c r="U19" s="558"/>
      <c r="V19" s="558"/>
      <c r="W19" s="558"/>
      <c r="X19" s="558"/>
      <c r="Y19" s="558"/>
      <c r="Z19" s="560"/>
      <c r="AA19" s="560"/>
      <c r="AB19" s="560"/>
      <c r="AC19" s="560"/>
      <c r="AD19" s="560"/>
      <c r="AE19" s="560"/>
      <c r="AF19" s="560"/>
      <c r="AG19" s="350" t="s">
        <v>46</v>
      </c>
      <c r="AH19" s="556">
        <f>6224684+23000+5000+10917387+15000+448834+1000000+1500000+140000+2700000+73990+40000+200000</f>
        <v>23287895</v>
      </c>
    </row>
    <row r="20" spans="1:60" s="332" customFormat="1" ht="45" customHeight="1" x14ac:dyDescent="0.35">
      <c r="A20" s="368" t="str">
        <f>+ CONCATENATE("ID", "-", B20, "-",C20, ".", D20, ".", E20)</f>
        <v>ID-DTI-4.1.4</v>
      </c>
      <c r="B20" s="369" t="s">
        <v>145</v>
      </c>
      <c r="C20" s="369">
        <v>4</v>
      </c>
      <c r="D20" s="369">
        <v>1</v>
      </c>
      <c r="E20" s="369">
        <v>4</v>
      </c>
      <c r="F20" s="376"/>
      <c r="G20" s="377"/>
      <c r="H20" s="891" t="s">
        <v>469</v>
      </c>
      <c r="I20" s="892"/>
      <c r="J20" s="350" t="s">
        <v>470</v>
      </c>
      <c r="K20" s="369" t="s">
        <v>145</v>
      </c>
      <c r="L20" s="350" t="s">
        <v>445</v>
      </c>
      <c r="M20" s="350" t="s">
        <v>154</v>
      </c>
      <c r="N20" s="369" t="s">
        <v>43</v>
      </c>
      <c r="O20" s="350" t="s">
        <v>14</v>
      </c>
      <c r="P20" s="350" t="s">
        <v>17</v>
      </c>
      <c r="Q20" s="557"/>
      <c r="R20" s="558"/>
      <c r="S20" s="558"/>
      <c r="T20" s="559">
        <v>0.4</v>
      </c>
      <c r="U20" s="558"/>
      <c r="V20" s="558"/>
      <c r="W20" s="558"/>
      <c r="X20" s="558"/>
      <c r="Y20" s="558"/>
      <c r="Z20" s="560"/>
      <c r="AA20" s="560"/>
      <c r="AB20" s="560"/>
      <c r="AC20" s="563"/>
      <c r="AD20" s="563"/>
      <c r="AE20" s="563"/>
      <c r="AF20" s="563"/>
      <c r="AG20" s="350" t="s">
        <v>46</v>
      </c>
      <c r="AH20" s="564">
        <v>0</v>
      </c>
    </row>
    <row r="21" spans="1:60" s="551" customFormat="1" ht="49.5" customHeight="1" x14ac:dyDescent="0.35">
      <c r="A21" s="541"/>
      <c r="B21" s="542"/>
      <c r="C21" s="542">
        <v>4</v>
      </c>
      <c r="D21" s="542">
        <v>2</v>
      </c>
      <c r="E21" s="542"/>
      <c r="F21" s="543"/>
      <c r="G21" s="881" t="s">
        <v>471</v>
      </c>
      <c r="H21" s="882"/>
      <c r="I21" s="882"/>
      <c r="J21" s="882"/>
      <c r="K21" s="883"/>
      <c r="L21" s="545" t="s">
        <v>445</v>
      </c>
      <c r="M21" s="544"/>
      <c r="N21" s="545"/>
      <c r="O21" s="544" t="s">
        <v>14</v>
      </c>
      <c r="P21" s="544" t="s">
        <v>17</v>
      </c>
      <c r="Q21" s="546" t="s">
        <v>449</v>
      </c>
      <c r="R21" s="547">
        <v>1</v>
      </c>
      <c r="S21" s="335"/>
      <c r="T21" s="548">
        <v>0.2</v>
      </c>
      <c r="U21" s="549">
        <v>0.25</v>
      </c>
      <c r="V21" s="545"/>
      <c r="W21" s="549">
        <v>0.25</v>
      </c>
      <c r="X21" s="545"/>
      <c r="Y21" s="549">
        <v>0.25</v>
      </c>
      <c r="Z21" s="550"/>
      <c r="AA21" s="549">
        <v>0.25</v>
      </c>
      <c r="AB21" s="550"/>
      <c r="AC21" s="550"/>
      <c r="AD21" s="550"/>
      <c r="AE21" s="550"/>
      <c r="AF21" s="550"/>
      <c r="AG21" s="544" t="s">
        <v>46</v>
      </c>
      <c r="AH21" s="447">
        <f>SUM(AH22:AH24)</f>
        <v>520000</v>
      </c>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row>
    <row r="22" spans="1:60" s="332" customFormat="1" ht="47.25" customHeight="1" x14ac:dyDescent="0.35">
      <c r="A22" s="368" t="str">
        <f>+ CONCATENATE("ID", "-", B22, "-",C22, ".", D22, ".", E22)</f>
        <v>ID-DTI-4.2.1</v>
      </c>
      <c r="B22" s="369" t="s">
        <v>145</v>
      </c>
      <c r="C22" s="369">
        <v>4</v>
      </c>
      <c r="D22" s="369">
        <v>2</v>
      </c>
      <c r="E22" s="369">
        <v>1</v>
      </c>
      <c r="F22" s="376"/>
      <c r="G22" s="377"/>
      <c r="H22" s="376" t="s">
        <v>472</v>
      </c>
      <c r="I22" s="377"/>
      <c r="J22" s="350" t="s">
        <v>473</v>
      </c>
      <c r="K22" s="369" t="s">
        <v>145</v>
      </c>
      <c r="L22" s="350" t="s">
        <v>452</v>
      </c>
      <c r="M22" s="350" t="s">
        <v>145</v>
      </c>
      <c r="N22" s="369" t="s">
        <v>43</v>
      </c>
      <c r="O22" s="350" t="s">
        <v>14</v>
      </c>
      <c r="P22" s="350" t="s">
        <v>17</v>
      </c>
      <c r="Q22" s="557"/>
      <c r="R22" s="558"/>
      <c r="S22" s="558"/>
      <c r="T22" s="559">
        <v>0.25</v>
      </c>
      <c r="U22" s="558"/>
      <c r="V22" s="558"/>
      <c r="W22" s="558"/>
      <c r="X22" s="558"/>
      <c r="Y22" s="558"/>
      <c r="Z22" s="560"/>
      <c r="AA22" s="560"/>
      <c r="AB22" s="560"/>
      <c r="AC22" s="560"/>
      <c r="AD22" s="560"/>
      <c r="AE22" s="560"/>
      <c r="AF22" s="560"/>
      <c r="AG22" s="350" t="s">
        <v>46</v>
      </c>
      <c r="AH22" s="556">
        <v>0</v>
      </c>
    </row>
    <row r="23" spans="1:60" s="332" customFormat="1" ht="63" x14ac:dyDescent="0.35">
      <c r="A23" s="368" t="str">
        <f>+ CONCATENATE("ID", "-", B23, "-",C23, ".", D23, ".", E23)</f>
        <v>ID-DTI-4.2.3</v>
      </c>
      <c r="B23" s="369" t="s">
        <v>145</v>
      </c>
      <c r="C23" s="369">
        <v>4</v>
      </c>
      <c r="D23" s="369">
        <v>2</v>
      </c>
      <c r="E23" s="369">
        <v>3</v>
      </c>
      <c r="F23" s="376"/>
      <c r="G23" s="377"/>
      <c r="H23" s="376" t="s">
        <v>474</v>
      </c>
      <c r="I23" s="377"/>
      <c r="J23" s="350" t="s">
        <v>475</v>
      </c>
      <c r="K23" s="369" t="s">
        <v>145</v>
      </c>
      <c r="L23" s="350" t="s">
        <v>445</v>
      </c>
      <c r="M23" s="350" t="s">
        <v>154</v>
      </c>
      <c r="N23" s="369" t="s">
        <v>43</v>
      </c>
      <c r="O23" s="350" t="s">
        <v>14</v>
      </c>
      <c r="P23" s="350" t="s">
        <v>17</v>
      </c>
      <c r="Q23" s="557"/>
      <c r="R23" s="558"/>
      <c r="S23" s="558"/>
      <c r="T23" s="559">
        <v>0.25</v>
      </c>
      <c r="U23" s="558"/>
      <c r="V23" s="558"/>
      <c r="W23" s="558"/>
      <c r="X23" s="558"/>
      <c r="Y23" s="558"/>
      <c r="Z23" s="560"/>
      <c r="AA23" s="560"/>
      <c r="AB23" s="560"/>
      <c r="AC23" s="560"/>
      <c r="AD23" s="560"/>
      <c r="AE23" s="560"/>
      <c r="AF23" s="560"/>
      <c r="AG23" s="350" t="s">
        <v>46</v>
      </c>
      <c r="AH23" s="556">
        <v>520000</v>
      </c>
    </row>
    <row r="24" spans="1:60" s="357" customFormat="1" ht="55.5" customHeight="1" x14ac:dyDescent="0.35">
      <c r="A24" s="565" t="str">
        <f>+ CONCATENATE("ID", "-", B24, "-",C24, ".", D24, ".", E24)</f>
        <v>ID-DTI-4.2.4</v>
      </c>
      <c r="B24" s="349" t="s">
        <v>145</v>
      </c>
      <c r="C24" s="349">
        <v>4</v>
      </c>
      <c r="D24" s="349">
        <v>2</v>
      </c>
      <c r="E24" s="349">
        <v>4</v>
      </c>
      <c r="F24" s="376"/>
      <c r="G24" s="377"/>
      <c r="H24" s="376" t="s">
        <v>476</v>
      </c>
      <c r="I24" s="377"/>
      <c r="J24" s="348" t="s">
        <v>477</v>
      </c>
      <c r="K24" s="349" t="s">
        <v>145</v>
      </c>
      <c r="L24" s="348" t="s">
        <v>445</v>
      </c>
      <c r="M24" s="348" t="s">
        <v>154</v>
      </c>
      <c r="N24" s="349" t="s">
        <v>43</v>
      </c>
      <c r="O24" s="348" t="s">
        <v>14</v>
      </c>
      <c r="P24" s="348" t="s">
        <v>17</v>
      </c>
      <c r="Q24" s="568"/>
      <c r="R24" s="569"/>
      <c r="S24" s="569"/>
      <c r="T24" s="570">
        <v>0.5</v>
      </c>
      <c r="U24" s="569"/>
      <c r="V24" s="569"/>
      <c r="W24" s="569"/>
      <c r="X24" s="569"/>
      <c r="Y24" s="569"/>
      <c r="Z24" s="571"/>
      <c r="AA24" s="571"/>
      <c r="AB24" s="571"/>
      <c r="AC24" s="571"/>
      <c r="AD24" s="571"/>
      <c r="AE24" s="571"/>
      <c r="AF24" s="571"/>
      <c r="AG24" s="348" t="s">
        <v>46</v>
      </c>
      <c r="AH24" s="572">
        <v>0</v>
      </c>
    </row>
    <row r="25" spans="1:60" s="551" customFormat="1" ht="45" customHeight="1" x14ac:dyDescent="0.35">
      <c r="A25" s="541"/>
      <c r="B25" s="542"/>
      <c r="C25" s="542"/>
      <c r="D25" s="542"/>
      <c r="E25" s="542"/>
      <c r="F25" s="543"/>
      <c r="G25" s="881" t="s">
        <v>478</v>
      </c>
      <c r="H25" s="882"/>
      <c r="I25" s="882"/>
      <c r="J25" s="882"/>
      <c r="K25" s="883"/>
      <c r="L25" s="545" t="s">
        <v>445</v>
      </c>
      <c r="M25" s="544"/>
      <c r="N25" s="545"/>
      <c r="O25" s="544" t="s">
        <v>14</v>
      </c>
      <c r="P25" s="544" t="s">
        <v>17</v>
      </c>
      <c r="Q25" s="546" t="s">
        <v>449</v>
      </c>
      <c r="R25" s="547">
        <v>1</v>
      </c>
      <c r="S25" s="335"/>
      <c r="T25" s="548">
        <v>0.6</v>
      </c>
      <c r="U25" s="549"/>
      <c r="V25" s="545"/>
      <c r="W25" s="549"/>
      <c r="X25" s="545"/>
      <c r="Y25" s="549"/>
      <c r="Z25" s="550"/>
      <c r="AA25" s="549"/>
      <c r="AB25" s="550"/>
      <c r="AC25" s="550"/>
      <c r="AD25" s="550"/>
      <c r="AE25" s="550"/>
      <c r="AF25" s="550"/>
      <c r="AG25" s="544" t="s">
        <v>46</v>
      </c>
      <c r="AH25" s="447">
        <v>0</v>
      </c>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row>
    <row r="26" spans="1:60" s="583" customFormat="1" ht="45" customHeight="1" x14ac:dyDescent="0.35">
      <c r="A26" s="573"/>
      <c r="B26" s="574"/>
      <c r="C26" s="574"/>
      <c r="D26" s="574"/>
      <c r="E26" s="574"/>
      <c r="F26" s="573"/>
      <c r="G26" s="573"/>
      <c r="H26" s="575" t="s">
        <v>479</v>
      </c>
      <c r="I26" s="573"/>
      <c r="J26" s="576" t="s">
        <v>189</v>
      </c>
      <c r="K26" s="349" t="s">
        <v>145</v>
      </c>
      <c r="L26" s="577" t="s">
        <v>452</v>
      </c>
      <c r="M26" s="348" t="s">
        <v>154</v>
      </c>
      <c r="N26" s="574"/>
      <c r="O26" s="350" t="s">
        <v>14</v>
      </c>
      <c r="P26" s="350" t="s">
        <v>17</v>
      </c>
      <c r="Q26" s="578"/>
      <c r="R26" s="579"/>
      <c r="S26" s="353"/>
      <c r="T26" s="702">
        <v>0.25</v>
      </c>
      <c r="U26" s="580"/>
      <c r="V26" s="581"/>
      <c r="W26" s="580"/>
      <c r="X26" s="581"/>
      <c r="Y26" s="580"/>
      <c r="Z26" s="582"/>
      <c r="AA26" s="580"/>
      <c r="AB26" s="582"/>
      <c r="AC26" s="582"/>
      <c r="AD26" s="582"/>
      <c r="AE26" s="582"/>
      <c r="AF26" s="582"/>
      <c r="AG26" s="350" t="s">
        <v>46</v>
      </c>
      <c r="AH26" s="600">
        <v>0</v>
      </c>
    </row>
    <row r="27" spans="1:60" s="583" customFormat="1" ht="45" customHeight="1" x14ac:dyDescent="0.35">
      <c r="A27" s="573"/>
      <c r="B27" s="574"/>
      <c r="C27" s="574"/>
      <c r="D27" s="574"/>
      <c r="E27" s="574"/>
      <c r="F27" s="573"/>
      <c r="G27" s="573"/>
      <c r="H27" s="575" t="s">
        <v>480</v>
      </c>
      <c r="I27" s="573"/>
      <c r="J27" s="584" t="s">
        <v>481</v>
      </c>
      <c r="K27" s="349" t="s">
        <v>145</v>
      </c>
      <c r="L27" s="577" t="s">
        <v>452</v>
      </c>
      <c r="M27" s="348" t="s">
        <v>154</v>
      </c>
      <c r="N27" s="574"/>
      <c r="O27" s="350" t="s">
        <v>14</v>
      </c>
      <c r="P27" s="350" t="s">
        <v>17</v>
      </c>
      <c r="Q27" s="578"/>
      <c r="R27" s="579"/>
      <c r="S27" s="353"/>
      <c r="T27" s="702">
        <v>0.25</v>
      </c>
      <c r="U27" s="580"/>
      <c r="V27" s="581"/>
      <c r="W27" s="580"/>
      <c r="X27" s="581"/>
      <c r="Y27" s="580"/>
      <c r="Z27" s="582"/>
      <c r="AA27" s="580"/>
      <c r="AB27" s="582"/>
      <c r="AC27" s="582"/>
      <c r="AD27" s="582"/>
      <c r="AE27" s="582"/>
      <c r="AF27" s="582"/>
      <c r="AG27" s="350" t="s">
        <v>46</v>
      </c>
      <c r="AH27" s="600">
        <v>0</v>
      </c>
    </row>
    <row r="28" spans="1:60" s="583" customFormat="1" ht="45" customHeight="1" x14ac:dyDescent="0.35">
      <c r="A28" s="573"/>
      <c r="B28" s="574"/>
      <c r="C28" s="574"/>
      <c r="D28" s="574"/>
      <c r="E28" s="574"/>
      <c r="F28" s="573"/>
      <c r="G28" s="573"/>
      <c r="H28" s="575" t="s">
        <v>482</v>
      </c>
      <c r="I28" s="573"/>
      <c r="J28" s="584" t="s">
        <v>483</v>
      </c>
      <c r="K28" s="349" t="s">
        <v>145</v>
      </c>
      <c r="L28" s="577" t="s">
        <v>452</v>
      </c>
      <c r="M28" s="348" t="s">
        <v>154</v>
      </c>
      <c r="N28" s="574"/>
      <c r="O28" s="350" t="s">
        <v>14</v>
      </c>
      <c r="P28" s="350" t="s">
        <v>17</v>
      </c>
      <c r="Q28" s="578"/>
      <c r="R28" s="579"/>
      <c r="S28" s="353"/>
      <c r="T28" s="702">
        <v>0.25</v>
      </c>
      <c r="U28" s="580"/>
      <c r="V28" s="581"/>
      <c r="W28" s="580"/>
      <c r="X28" s="581"/>
      <c r="Y28" s="580"/>
      <c r="Z28" s="582"/>
      <c r="AA28" s="580"/>
      <c r="AB28" s="582"/>
      <c r="AC28" s="582"/>
      <c r="AD28" s="582"/>
      <c r="AE28" s="582"/>
      <c r="AF28" s="582"/>
      <c r="AG28" s="348" t="s">
        <v>46</v>
      </c>
      <c r="AH28" s="600">
        <v>0</v>
      </c>
    </row>
    <row r="29" spans="1:60" s="583" customFormat="1" ht="45" customHeight="1" x14ac:dyDescent="0.35">
      <c r="A29" s="573"/>
      <c r="B29" s="574"/>
      <c r="C29" s="574"/>
      <c r="D29" s="574"/>
      <c r="E29" s="574"/>
      <c r="F29" s="573"/>
      <c r="G29" s="573"/>
      <c r="H29" s="575" t="s">
        <v>484</v>
      </c>
      <c r="I29" s="573"/>
      <c r="J29" s="584" t="s">
        <v>483</v>
      </c>
      <c r="K29" s="349" t="s">
        <v>145</v>
      </c>
      <c r="L29" s="577" t="s">
        <v>452</v>
      </c>
      <c r="M29" s="348" t="s">
        <v>154</v>
      </c>
      <c r="N29" s="574"/>
      <c r="O29" s="350" t="s">
        <v>14</v>
      </c>
      <c r="P29" s="350" t="s">
        <v>17</v>
      </c>
      <c r="Q29" s="578"/>
      <c r="R29" s="579"/>
      <c r="S29" s="353"/>
      <c r="T29" s="702">
        <v>0.25</v>
      </c>
      <c r="U29" s="580"/>
      <c r="V29" s="581"/>
      <c r="W29" s="580"/>
      <c r="X29" s="581"/>
      <c r="Y29" s="580"/>
      <c r="Z29" s="582"/>
      <c r="AA29" s="580"/>
      <c r="AB29" s="582"/>
      <c r="AC29" s="582"/>
      <c r="AD29" s="582"/>
      <c r="AE29" s="582"/>
      <c r="AF29" s="582"/>
      <c r="AG29" s="348" t="s">
        <v>46</v>
      </c>
      <c r="AH29" s="600">
        <v>0</v>
      </c>
    </row>
    <row r="30" spans="1:60" s="540" customFormat="1" ht="42.75" customHeight="1" x14ac:dyDescent="0.35">
      <c r="A30" s="529"/>
      <c r="B30" s="530"/>
      <c r="C30" s="530">
        <v>5</v>
      </c>
      <c r="D30" s="530"/>
      <c r="E30" s="530"/>
      <c r="F30" s="884" t="s">
        <v>485</v>
      </c>
      <c r="G30" s="885"/>
      <c r="H30" s="885"/>
      <c r="I30" s="885"/>
      <c r="J30" s="885"/>
      <c r="K30" s="886"/>
      <c r="L30" s="532" t="s">
        <v>445</v>
      </c>
      <c r="M30" s="533"/>
      <c r="N30" s="533"/>
      <c r="O30" s="532" t="s">
        <v>14</v>
      </c>
      <c r="P30" s="532" t="s">
        <v>17</v>
      </c>
      <c r="Q30" s="534" t="s">
        <v>102</v>
      </c>
      <c r="R30" s="535">
        <v>1</v>
      </c>
      <c r="S30" s="536" t="s">
        <v>447</v>
      </c>
      <c r="T30" s="537">
        <v>0.3</v>
      </c>
      <c r="U30" s="328">
        <v>0.25</v>
      </c>
      <c r="V30" s="538"/>
      <c r="W30" s="328">
        <v>0.25</v>
      </c>
      <c r="X30" s="538"/>
      <c r="Y30" s="328">
        <v>0.25</v>
      </c>
      <c r="Z30" s="538"/>
      <c r="AA30" s="328">
        <v>0.25</v>
      </c>
      <c r="AB30" s="538"/>
      <c r="AC30" s="538"/>
      <c r="AD30" s="538"/>
      <c r="AE30" s="538"/>
      <c r="AF30" s="538"/>
      <c r="AG30" s="539" t="s">
        <v>46</v>
      </c>
      <c r="AH30" s="450">
        <f>+AH31+AH35+AH39</f>
        <v>0</v>
      </c>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row>
    <row r="31" spans="1:60" s="551" customFormat="1" ht="47.25" customHeight="1" x14ac:dyDescent="0.35">
      <c r="A31" s="541"/>
      <c r="B31" s="542"/>
      <c r="C31" s="542">
        <v>5</v>
      </c>
      <c r="D31" s="542">
        <v>1</v>
      </c>
      <c r="E31" s="542"/>
      <c r="F31" s="543"/>
      <c r="G31" s="887" t="s">
        <v>486</v>
      </c>
      <c r="H31" s="888"/>
      <c r="I31" s="888"/>
      <c r="J31" s="888"/>
      <c r="K31" s="889"/>
      <c r="L31" s="545" t="s">
        <v>445</v>
      </c>
      <c r="M31" s="545"/>
      <c r="N31" s="545"/>
      <c r="O31" s="544" t="s">
        <v>14</v>
      </c>
      <c r="P31" s="544" t="s">
        <v>17</v>
      </c>
      <c r="Q31" s="546" t="s">
        <v>449</v>
      </c>
      <c r="R31" s="547">
        <v>1</v>
      </c>
      <c r="S31" s="335"/>
      <c r="T31" s="548">
        <v>0.6</v>
      </c>
      <c r="U31" s="549">
        <v>0.25</v>
      </c>
      <c r="V31" s="545"/>
      <c r="W31" s="549">
        <v>0.25</v>
      </c>
      <c r="X31" s="545"/>
      <c r="Y31" s="549">
        <v>0.25</v>
      </c>
      <c r="Z31" s="550"/>
      <c r="AA31" s="549">
        <v>0.25</v>
      </c>
      <c r="AB31" s="550"/>
      <c r="AC31" s="550"/>
      <c r="AD31" s="550"/>
      <c r="AE31" s="550"/>
      <c r="AF31" s="550"/>
      <c r="AG31" s="544" t="s">
        <v>46</v>
      </c>
      <c r="AH31" s="447">
        <f>SUM(AH32:AH34)</f>
        <v>0</v>
      </c>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row>
    <row r="32" spans="1:60" s="332" customFormat="1" ht="42" x14ac:dyDescent="0.35">
      <c r="A32" s="368" t="str">
        <f>+ CONCATENATE("ID", "-", B32, "-",C32, ".", D32, ".", E32)</f>
        <v>ID-DTI-5.1.3</v>
      </c>
      <c r="B32" s="369" t="s">
        <v>145</v>
      </c>
      <c r="C32" s="369">
        <v>5</v>
      </c>
      <c r="D32" s="369">
        <v>1</v>
      </c>
      <c r="E32" s="369">
        <v>3</v>
      </c>
      <c r="F32" s="376"/>
      <c r="G32" s="377"/>
      <c r="H32" s="378" t="s">
        <v>487</v>
      </c>
      <c r="I32" s="377"/>
      <c r="J32" s="350" t="s">
        <v>488</v>
      </c>
      <c r="K32" s="369" t="s">
        <v>145</v>
      </c>
      <c r="L32" s="369" t="s">
        <v>445</v>
      </c>
      <c r="M32" s="369" t="s">
        <v>154</v>
      </c>
      <c r="N32" s="369" t="s">
        <v>43</v>
      </c>
      <c r="O32" s="350" t="s">
        <v>14</v>
      </c>
      <c r="P32" s="350" t="s">
        <v>17</v>
      </c>
      <c r="Q32" s="557"/>
      <c r="R32" s="558"/>
      <c r="S32" s="558"/>
      <c r="T32" s="559">
        <v>0.7</v>
      </c>
      <c r="U32" s="558"/>
      <c r="V32" s="558"/>
      <c r="W32" s="558"/>
      <c r="X32" s="558"/>
      <c r="Y32" s="558"/>
      <c r="Z32" s="560"/>
      <c r="AA32" s="560"/>
      <c r="AB32" s="560"/>
      <c r="AC32" s="560"/>
      <c r="AD32" s="560"/>
      <c r="AE32" s="560"/>
      <c r="AF32" s="560"/>
      <c r="AG32" s="350" t="s">
        <v>46</v>
      </c>
      <c r="AH32" s="556">
        <v>0</v>
      </c>
    </row>
    <row r="33" spans="1:60" s="332" customFormat="1" ht="42" x14ac:dyDescent="0.35">
      <c r="A33" s="368" t="str">
        <f>+ CONCATENATE("ID", "-", B33, "-",C33, ".", D33, ".", E33)</f>
        <v>ID-DTI-5.1.4</v>
      </c>
      <c r="B33" s="369" t="s">
        <v>145</v>
      </c>
      <c r="C33" s="369">
        <v>5</v>
      </c>
      <c r="D33" s="369">
        <v>1</v>
      </c>
      <c r="E33" s="369">
        <v>4</v>
      </c>
      <c r="F33" s="376"/>
      <c r="G33" s="377"/>
      <c r="H33" s="378" t="s">
        <v>489</v>
      </c>
      <c r="I33" s="377"/>
      <c r="J33" s="350" t="s">
        <v>490</v>
      </c>
      <c r="K33" s="369" t="s">
        <v>154</v>
      </c>
      <c r="L33" s="369" t="s">
        <v>445</v>
      </c>
      <c r="M33" s="369" t="s">
        <v>154</v>
      </c>
      <c r="N33" s="369" t="s">
        <v>43</v>
      </c>
      <c r="O33" s="350" t="s">
        <v>14</v>
      </c>
      <c r="P33" s="350" t="s">
        <v>17</v>
      </c>
      <c r="Q33" s="557"/>
      <c r="R33" s="558"/>
      <c r="S33" s="558"/>
      <c r="T33" s="559">
        <v>0.2</v>
      </c>
      <c r="U33" s="558"/>
      <c r="V33" s="558"/>
      <c r="W33" s="558"/>
      <c r="X33" s="558"/>
      <c r="Y33" s="558"/>
      <c r="Z33" s="560"/>
      <c r="AA33" s="560"/>
      <c r="AB33" s="560"/>
      <c r="AC33" s="560"/>
      <c r="AD33" s="560"/>
      <c r="AE33" s="560"/>
      <c r="AF33" s="560"/>
      <c r="AG33" s="350" t="s">
        <v>46</v>
      </c>
      <c r="AH33" s="556">
        <v>0</v>
      </c>
    </row>
    <row r="34" spans="1:60" s="332" customFormat="1" ht="42" x14ac:dyDescent="0.35">
      <c r="A34" s="368" t="str">
        <f>+ CONCATENATE("ID", "-", B34, "-",C34, ".", D34, ".", E34)</f>
        <v>ID-DTI-5.1.5</v>
      </c>
      <c r="B34" s="369" t="s">
        <v>145</v>
      </c>
      <c r="C34" s="369">
        <v>5</v>
      </c>
      <c r="D34" s="369">
        <v>1</v>
      </c>
      <c r="E34" s="369">
        <v>5</v>
      </c>
      <c r="F34" s="376"/>
      <c r="G34" s="377"/>
      <c r="H34" s="378" t="s">
        <v>491</v>
      </c>
      <c r="I34" s="377"/>
      <c r="J34" s="350" t="s">
        <v>492</v>
      </c>
      <c r="K34" s="369" t="s">
        <v>145</v>
      </c>
      <c r="L34" s="369" t="s">
        <v>445</v>
      </c>
      <c r="M34" s="369" t="s">
        <v>154</v>
      </c>
      <c r="N34" s="369" t="s">
        <v>43</v>
      </c>
      <c r="O34" s="350" t="s">
        <v>14</v>
      </c>
      <c r="P34" s="350" t="s">
        <v>17</v>
      </c>
      <c r="Q34" s="557"/>
      <c r="R34" s="558"/>
      <c r="S34" s="558"/>
      <c r="T34" s="559">
        <v>0.1</v>
      </c>
      <c r="U34" s="558"/>
      <c r="V34" s="558"/>
      <c r="W34" s="558"/>
      <c r="X34" s="558"/>
      <c r="Y34" s="558"/>
      <c r="Z34" s="560"/>
      <c r="AA34" s="560"/>
      <c r="AB34" s="560"/>
      <c r="AC34" s="585"/>
      <c r="AD34" s="585"/>
      <c r="AE34" s="585"/>
      <c r="AF34" s="585"/>
      <c r="AG34" s="350" t="s">
        <v>46</v>
      </c>
      <c r="AH34" s="556">
        <v>0</v>
      </c>
    </row>
    <row r="35" spans="1:60" s="551" customFormat="1" ht="42" x14ac:dyDescent="0.35">
      <c r="A35" s="541"/>
      <c r="B35" s="542"/>
      <c r="C35" s="542">
        <v>5</v>
      </c>
      <c r="D35" s="542">
        <v>1</v>
      </c>
      <c r="E35" s="542"/>
      <c r="F35" s="543"/>
      <c r="G35" s="887" t="s">
        <v>493</v>
      </c>
      <c r="H35" s="888"/>
      <c r="I35" s="888"/>
      <c r="J35" s="888"/>
      <c r="K35" s="889"/>
      <c r="L35" s="545" t="s">
        <v>445</v>
      </c>
      <c r="M35" s="545"/>
      <c r="N35" s="545"/>
      <c r="O35" s="544" t="s">
        <v>14</v>
      </c>
      <c r="P35" s="544" t="s">
        <v>17</v>
      </c>
      <c r="Q35" s="546" t="s">
        <v>449</v>
      </c>
      <c r="R35" s="547">
        <v>1</v>
      </c>
      <c r="S35" s="335"/>
      <c r="T35" s="548">
        <v>0.2</v>
      </c>
      <c r="U35" s="549">
        <v>0.25</v>
      </c>
      <c r="V35" s="545"/>
      <c r="W35" s="549">
        <v>0.25</v>
      </c>
      <c r="X35" s="545"/>
      <c r="Y35" s="549">
        <v>0.25</v>
      </c>
      <c r="Z35" s="550"/>
      <c r="AA35" s="549">
        <v>0.25</v>
      </c>
      <c r="AB35" s="550"/>
      <c r="AC35" s="550"/>
      <c r="AD35" s="550"/>
      <c r="AE35" s="550"/>
      <c r="AF35" s="550"/>
      <c r="AG35" s="544" t="s">
        <v>46</v>
      </c>
      <c r="AH35" s="447">
        <f>SUM(AH36:AH38)</f>
        <v>0</v>
      </c>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row>
    <row r="36" spans="1:60" s="583" customFormat="1" ht="36" customHeight="1" x14ac:dyDescent="0.35">
      <c r="A36" s="573"/>
      <c r="B36" s="574"/>
      <c r="C36" s="574"/>
      <c r="D36" s="574"/>
      <c r="E36" s="574"/>
      <c r="F36" s="573"/>
      <c r="G36" s="586"/>
      <c r="H36" s="575" t="s">
        <v>494</v>
      </c>
      <c r="I36" s="587"/>
      <c r="J36" s="350" t="s">
        <v>492</v>
      </c>
      <c r="K36" s="369" t="s">
        <v>145</v>
      </c>
      <c r="L36" s="349" t="s">
        <v>452</v>
      </c>
      <c r="M36" s="369" t="s">
        <v>154</v>
      </c>
      <c r="N36" s="574"/>
      <c r="O36" s="350" t="s">
        <v>15</v>
      </c>
      <c r="P36" s="350" t="s">
        <v>17</v>
      </c>
      <c r="Q36" s="578"/>
      <c r="R36" s="579"/>
      <c r="S36" s="353"/>
      <c r="T36" s="702">
        <v>0.2</v>
      </c>
      <c r="U36" s="580"/>
      <c r="V36" s="581"/>
      <c r="W36" s="580"/>
      <c r="X36" s="581"/>
      <c r="Y36" s="580"/>
      <c r="Z36" s="582"/>
      <c r="AA36" s="580"/>
      <c r="AB36" s="582"/>
      <c r="AG36" s="350" t="s">
        <v>46</v>
      </c>
      <c r="AH36" s="600">
        <v>0</v>
      </c>
    </row>
    <row r="37" spans="1:60" s="583" customFormat="1" ht="43.5" customHeight="1" x14ac:dyDescent="0.35">
      <c r="A37" s="573"/>
      <c r="B37" s="574"/>
      <c r="C37" s="574"/>
      <c r="D37" s="574"/>
      <c r="E37" s="574"/>
      <c r="F37" s="573"/>
      <c r="G37" s="586"/>
      <c r="H37" s="575" t="s">
        <v>495</v>
      </c>
      <c r="I37" s="587"/>
      <c r="J37" s="350" t="s">
        <v>492</v>
      </c>
      <c r="K37" s="369" t="s">
        <v>145</v>
      </c>
      <c r="L37" s="349" t="s">
        <v>452</v>
      </c>
      <c r="M37" s="369" t="s">
        <v>154</v>
      </c>
      <c r="N37" s="574"/>
      <c r="O37" s="350" t="s">
        <v>14</v>
      </c>
      <c r="P37" s="350" t="s">
        <v>17</v>
      </c>
      <c r="Q37" s="578"/>
      <c r="R37" s="579"/>
      <c r="S37" s="353"/>
      <c r="T37" s="702">
        <v>0.5</v>
      </c>
      <c r="U37" s="580"/>
      <c r="V37" s="581"/>
      <c r="W37" s="580"/>
      <c r="X37" s="581"/>
      <c r="Y37" s="580"/>
      <c r="Z37" s="582"/>
      <c r="AA37" s="580"/>
      <c r="AB37" s="582"/>
      <c r="AG37" s="350" t="s">
        <v>46</v>
      </c>
      <c r="AH37" s="600">
        <v>0</v>
      </c>
    </row>
    <row r="38" spans="1:60" s="583" customFormat="1" ht="47.25" customHeight="1" x14ac:dyDescent="0.35">
      <c r="A38" s="573"/>
      <c r="B38" s="574"/>
      <c r="C38" s="574"/>
      <c r="D38" s="574"/>
      <c r="E38" s="574"/>
      <c r="F38" s="573"/>
      <c r="G38" s="586"/>
      <c r="H38" s="575" t="s">
        <v>496</v>
      </c>
      <c r="I38" s="587"/>
      <c r="J38" s="350" t="s">
        <v>492</v>
      </c>
      <c r="K38" s="369" t="s">
        <v>145</v>
      </c>
      <c r="L38" s="349" t="s">
        <v>452</v>
      </c>
      <c r="M38" s="369" t="s">
        <v>154</v>
      </c>
      <c r="N38" s="574"/>
      <c r="O38" s="350" t="s">
        <v>15</v>
      </c>
      <c r="P38" s="350" t="s">
        <v>17</v>
      </c>
      <c r="Q38" s="578"/>
      <c r="R38" s="579"/>
      <c r="S38" s="353"/>
      <c r="T38" s="702">
        <v>0.3</v>
      </c>
      <c r="U38" s="580"/>
      <c r="V38" s="581"/>
      <c r="W38" s="580"/>
      <c r="X38" s="581"/>
      <c r="Y38" s="580"/>
      <c r="Z38" s="582"/>
      <c r="AA38" s="580"/>
      <c r="AB38" s="582"/>
      <c r="AG38" s="350" t="s">
        <v>46</v>
      </c>
      <c r="AH38" s="600">
        <v>0</v>
      </c>
    </row>
    <row r="39" spans="1:60" s="551" customFormat="1" ht="42" x14ac:dyDescent="0.35">
      <c r="A39" s="541"/>
      <c r="B39" s="542"/>
      <c r="C39" s="542">
        <v>5</v>
      </c>
      <c r="D39" s="542">
        <v>1</v>
      </c>
      <c r="E39" s="542"/>
      <c r="F39" s="543"/>
      <c r="G39" s="887" t="s">
        <v>497</v>
      </c>
      <c r="H39" s="888"/>
      <c r="I39" s="888"/>
      <c r="J39" s="888"/>
      <c r="K39" s="889"/>
      <c r="L39" s="545" t="s">
        <v>445</v>
      </c>
      <c r="M39" s="545"/>
      <c r="N39" s="545"/>
      <c r="O39" s="544" t="s">
        <v>14</v>
      </c>
      <c r="P39" s="544" t="s">
        <v>17</v>
      </c>
      <c r="Q39" s="546" t="s">
        <v>449</v>
      </c>
      <c r="R39" s="547">
        <v>1</v>
      </c>
      <c r="S39" s="335"/>
      <c r="T39" s="548">
        <v>0.2</v>
      </c>
      <c r="U39" s="549">
        <v>0.25</v>
      </c>
      <c r="V39" s="545"/>
      <c r="W39" s="549">
        <v>0.25</v>
      </c>
      <c r="X39" s="545"/>
      <c r="Y39" s="549">
        <v>0.25</v>
      </c>
      <c r="Z39" s="550"/>
      <c r="AA39" s="549">
        <v>0.25</v>
      </c>
      <c r="AB39" s="550"/>
      <c r="AC39" s="550"/>
      <c r="AD39" s="550"/>
      <c r="AE39" s="550"/>
      <c r="AF39" s="550"/>
      <c r="AG39" s="544" t="s">
        <v>46</v>
      </c>
      <c r="AH39" s="447">
        <f>SUM(AH40:AH42)</f>
        <v>0</v>
      </c>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row>
    <row r="40" spans="1:60" s="583" customFormat="1" ht="30" customHeight="1" x14ac:dyDescent="0.35">
      <c r="A40" s="573"/>
      <c r="B40" s="574"/>
      <c r="C40" s="574"/>
      <c r="D40" s="574"/>
      <c r="E40" s="574"/>
      <c r="F40" s="573"/>
      <c r="G40" s="586"/>
      <c r="H40" s="575" t="s">
        <v>498</v>
      </c>
      <c r="I40" s="587"/>
      <c r="J40" s="350" t="s">
        <v>492</v>
      </c>
      <c r="K40" s="369" t="s">
        <v>145</v>
      </c>
      <c r="L40" s="369" t="s">
        <v>445</v>
      </c>
      <c r="M40" s="577" t="s">
        <v>69</v>
      </c>
      <c r="N40" s="574"/>
      <c r="O40" s="350" t="s">
        <v>14</v>
      </c>
      <c r="P40" s="350" t="s">
        <v>17</v>
      </c>
      <c r="Q40" s="578"/>
      <c r="R40" s="579"/>
      <c r="S40" s="353"/>
      <c r="T40" s="702">
        <v>0.7</v>
      </c>
      <c r="U40" s="580"/>
      <c r="V40" s="581"/>
      <c r="W40" s="580"/>
      <c r="X40" s="581"/>
      <c r="Y40" s="580"/>
      <c r="Z40" s="582"/>
      <c r="AA40" s="580"/>
      <c r="AB40" s="582"/>
      <c r="AG40" s="350" t="s">
        <v>46</v>
      </c>
      <c r="AH40" s="600">
        <v>0</v>
      </c>
    </row>
    <row r="41" spans="1:60" s="583" customFormat="1" ht="33" customHeight="1" x14ac:dyDescent="0.35">
      <c r="A41" s="573"/>
      <c r="B41" s="574"/>
      <c r="C41" s="574"/>
      <c r="D41" s="574"/>
      <c r="E41" s="574"/>
      <c r="F41" s="573"/>
      <c r="G41" s="586"/>
      <c r="H41" s="575" t="s">
        <v>489</v>
      </c>
      <c r="I41" s="587"/>
      <c r="J41" s="589" t="s">
        <v>189</v>
      </c>
      <c r="K41" s="369" t="s">
        <v>145</v>
      </c>
      <c r="L41" s="349" t="s">
        <v>452</v>
      </c>
      <c r="M41" s="577" t="s">
        <v>246</v>
      </c>
      <c r="N41" s="574"/>
      <c r="O41" s="350" t="s">
        <v>14</v>
      </c>
      <c r="P41" s="350" t="s">
        <v>17</v>
      </c>
      <c r="Q41" s="578"/>
      <c r="R41" s="579"/>
      <c r="S41" s="353"/>
      <c r="T41" s="702">
        <v>0.2</v>
      </c>
      <c r="U41" s="580"/>
      <c r="V41" s="581"/>
      <c r="W41" s="580"/>
      <c r="X41" s="581"/>
      <c r="Y41" s="580"/>
      <c r="Z41" s="582"/>
      <c r="AA41" s="580"/>
      <c r="AB41" s="582"/>
      <c r="AG41" s="350" t="s">
        <v>46</v>
      </c>
      <c r="AH41" s="600">
        <v>0</v>
      </c>
    </row>
    <row r="42" spans="1:60" s="357" customFormat="1" ht="42" x14ac:dyDescent="0.35">
      <c r="A42" s="565"/>
      <c r="B42" s="349"/>
      <c r="C42" s="349"/>
      <c r="D42" s="349"/>
      <c r="E42" s="349"/>
      <c r="F42" s="573"/>
      <c r="G42" s="586"/>
      <c r="H42" s="575" t="s">
        <v>491</v>
      </c>
      <c r="I42" s="587"/>
      <c r="J42" s="350" t="s">
        <v>492</v>
      </c>
      <c r="K42" s="369" t="s">
        <v>145</v>
      </c>
      <c r="L42" s="349" t="s">
        <v>452</v>
      </c>
      <c r="M42" s="349" t="s">
        <v>154</v>
      </c>
      <c r="N42" s="349"/>
      <c r="O42" s="350" t="s">
        <v>14</v>
      </c>
      <c r="P42" s="350" t="s">
        <v>17</v>
      </c>
      <c r="Q42" s="568"/>
      <c r="R42" s="569"/>
      <c r="S42" s="569"/>
      <c r="T42" s="591">
        <v>0.1</v>
      </c>
      <c r="U42" s="569"/>
      <c r="V42" s="569"/>
      <c r="W42" s="569"/>
      <c r="X42" s="569"/>
      <c r="Y42" s="569"/>
      <c r="Z42" s="571"/>
      <c r="AA42" s="571"/>
      <c r="AB42" s="571"/>
      <c r="AC42" s="592"/>
      <c r="AD42" s="592"/>
      <c r="AE42" s="592"/>
      <c r="AF42" s="592"/>
      <c r="AG42" s="350" t="s">
        <v>46</v>
      </c>
      <c r="AH42" s="593">
        <v>0</v>
      </c>
    </row>
    <row r="43" spans="1:60" s="99" customFormat="1" ht="66.75" customHeight="1" x14ac:dyDescent="0.35">
      <c r="A43" s="85"/>
      <c r="B43" s="86"/>
      <c r="C43" s="86">
        <v>1</v>
      </c>
      <c r="D43" s="86"/>
      <c r="E43" s="86"/>
      <c r="F43" s="149" t="s">
        <v>499</v>
      </c>
      <c r="G43" s="87"/>
      <c r="H43" s="87"/>
      <c r="I43" s="87"/>
      <c r="J43" s="88"/>
      <c r="K43" s="89"/>
      <c r="L43" s="88" t="s">
        <v>445</v>
      </c>
      <c r="M43" s="88"/>
      <c r="N43" s="89"/>
      <c r="O43" s="88" t="s">
        <v>14</v>
      </c>
      <c r="P43" s="88" t="s">
        <v>17</v>
      </c>
      <c r="Q43" s="90" t="s">
        <v>128</v>
      </c>
      <c r="R43" s="151">
        <v>1</v>
      </c>
      <c r="S43" s="257" t="s">
        <v>219</v>
      </c>
      <c r="T43" s="151">
        <v>0.15</v>
      </c>
      <c r="U43" s="151"/>
      <c r="V43" s="96"/>
      <c r="W43" s="151"/>
      <c r="X43" s="96"/>
      <c r="Y43" s="151"/>
      <c r="Z43" s="96"/>
      <c r="AA43" s="96"/>
      <c r="AB43" s="96"/>
      <c r="AC43" s="96"/>
      <c r="AD43" s="96"/>
      <c r="AE43" s="96"/>
      <c r="AF43" s="96"/>
      <c r="AG43" s="97" t="s">
        <v>46</v>
      </c>
      <c r="AH43" s="258">
        <f>AH44</f>
        <v>0</v>
      </c>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row>
    <row r="44" spans="1:60" s="243" customFormat="1" ht="66.75" customHeight="1" x14ac:dyDescent="0.35">
      <c r="A44" s="239"/>
      <c r="B44" s="240"/>
      <c r="C44" s="240">
        <v>1</v>
      </c>
      <c r="D44" s="240">
        <v>1</v>
      </c>
      <c r="E44" s="240"/>
      <c r="F44" s="100"/>
      <c r="G44" s="745" t="s">
        <v>500</v>
      </c>
      <c r="H44" s="746"/>
      <c r="I44" s="746"/>
      <c r="J44" s="746"/>
      <c r="K44" s="747"/>
      <c r="L44" s="101" t="s">
        <v>445</v>
      </c>
      <c r="M44" s="101"/>
      <c r="N44" s="102" t="s">
        <v>43</v>
      </c>
      <c r="O44" s="101" t="s">
        <v>14</v>
      </c>
      <c r="P44" s="101" t="s">
        <v>17</v>
      </c>
      <c r="Q44" s="259" t="s">
        <v>128</v>
      </c>
      <c r="R44" s="103">
        <v>1</v>
      </c>
      <c r="S44" s="260" t="s">
        <v>45</v>
      </c>
      <c r="T44" s="150">
        <v>0.5</v>
      </c>
      <c r="U44" s="102"/>
      <c r="V44" s="102"/>
      <c r="W44" s="261">
        <v>0.1</v>
      </c>
      <c r="X44" s="102"/>
      <c r="Y44" s="261">
        <v>0.1</v>
      </c>
      <c r="Z44" s="108"/>
      <c r="AA44" s="261">
        <v>0.3</v>
      </c>
      <c r="AB44" s="108"/>
      <c r="AC44" s="108"/>
      <c r="AD44" s="108"/>
      <c r="AE44" s="108"/>
      <c r="AF44" s="108"/>
      <c r="AG44" s="101" t="s">
        <v>46</v>
      </c>
      <c r="AH44" s="262">
        <f>SUM(AH45:AH46)</f>
        <v>0</v>
      </c>
      <c r="AI44" s="98"/>
      <c r="AJ44" s="98"/>
      <c r="AK44" s="242"/>
      <c r="AL44" s="98"/>
      <c r="AM44" s="98"/>
      <c r="AN44" s="98"/>
      <c r="AO44" s="98"/>
      <c r="AP44" s="98"/>
      <c r="AQ44" s="98"/>
      <c r="AR44" s="98"/>
      <c r="AS44" s="98"/>
      <c r="AT44" s="98"/>
      <c r="AU44" s="98"/>
      <c r="AV44" s="98"/>
      <c r="AW44" s="98"/>
      <c r="AX44" s="98"/>
      <c r="AY44" s="98"/>
      <c r="AZ44" s="98"/>
      <c r="BA44" s="98"/>
      <c r="BB44" s="98"/>
      <c r="BC44" s="98"/>
      <c r="BD44" s="98"/>
      <c r="BE44" s="98"/>
      <c r="BF44" s="98"/>
      <c r="BG44" s="98"/>
      <c r="BH44" s="98"/>
    </row>
    <row r="45" spans="1:60" s="243" customFormat="1" ht="78.75" customHeight="1" x14ac:dyDescent="0.35">
      <c r="A45" s="239"/>
      <c r="B45" s="240"/>
      <c r="C45" s="240"/>
      <c r="D45" s="240"/>
      <c r="E45" s="240"/>
      <c r="F45" s="215"/>
      <c r="G45" s="215"/>
      <c r="H45" s="749" t="s">
        <v>501</v>
      </c>
      <c r="I45" s="750"/>
      <c r="J45" s="129" t="s">
        <v>411</v>
      </c>
      <c r="K45" s="124" t="s">
        <v>145</v>
      </c>
      <c r="L45" s="110" t="s">
        <v>445</v>
      </c>
      <c r="M45" s="129" t="s">
        <v>69</v>
      </c>
      <c r="N45" s="224" t="s">
        <v>113</v>
      </c>
      <c r="O45" s="129" t="s">
        <v>14</v>
      </c>
      <c r="P45" s="129" t="s">
        <v>17</v>
      </c>
      <c r="Q45" s="218"/>
      <c r="R45" s="133"/>
      <c r="S45" s="133"/>
      <c r="T45" s="232">
        <v>0.7</v>
      </c>
      <c r="U45" s="133"/>
      <c r="V45" s="133"/>
      <c r="W45" s="133"/>
      <c r="X45" s="133"/>
      <c r="Y45" s="133"/>
      <c r="Z45" s="231"/>
      <c r="AA45" s="231"/>
      <c r="AB45" s="231"/>
      <c r="AC45" s="231"/>
      <c r="AD45" s="231"/>
      <c r="AE45" s="231"/>
      <c r="AF45" s="231"/>
      <c r="AG45" s="129" t="s">
        <v>46</v>
      </c>
      <c r="AH45" s="241">
        <v>0</v>
      </c>
      <c r="AI45" s="98"/>
      <c r="AJ45" s="98"/>
      <c r="AK45" s="242"/>
      <c r="AL45" s="98"/>
      <c r="AM45" s="98"/>
      <c r="AN45" s="98"/>
      <c r="AO45" s="98"/>
      <c r="AP45" s="98"/>
      <c r="AQ45" s="98"/>
      <c r="AR45" s="98"/>
      <c r="AS45" s="98"/>
      <c r="AT45" s="98"/>
      <c r="AU45" s="98"/>
      <c r="AV45" s="98"/>
      <c r="AW45" s="98"/>
      <c r="AX45" s="98"/>
      <c r="AY45" s="98"/>
      <c r="AZ45" s="98"/>
      <c r="BA45" s="98"/>
      <c r="BB45" s="98"/>
      <c r="BC45" s="98"/>
      <c r="BD45" s="98"/>
      <c r="BE45" s="98"/>
      <c r="BF45" s="98"/>
      <c r="BG45" s="98"/>
      <c r="BH45" s="98"/>
    </row>
    <row r="46" spans="1:60" s="243" customFormat="1" ht="78.75" customHeight="1" x14ac:dyDescent="0.35">
      <c r="A46" s="239"/>
      <c r="B46" s="240"/>
      <c r="C46" s="240"/>
      <c r="D46" s="240"/>
      <c r="E46" s="240"/>
      <c r="F46" s="215"/>
      <c r="G46" s="215"/>
      <c r="H46" s="749" t="s">
        <v>502</v>
      </c>
      <c r="I46" s="750"/>
      <c r="J46" s="129" t="s">
        <v>134</v>
      </c>
      <c r="K46" s="124" t="s">
        <v>145</v>
      </c>
      <c r="L46" s="110" t="s">
        <v>445</v>
      </c>
      <c r="M46" s="129" t="s">
        <v>69</v>
      </c>
      <c r="N46" s="224" t="s">
        <v>43</v>
      </c>
      <c r="O46" s="129" t="s">
        <v>14</v>
      </c>
      <c r="P46" s="129" t="s">
        <v>17</v>
      </c>
      <c r="Q46" s="218"/>
      <c r="R46" s="133"/>
      <c r="S46" s="133"/>
      <c r="T46" s="232">
        <v>0.3</v>
      </c>
      <c r="U46" s="133"/>
      <c r="V46" s="133"/>
      <c r="W46" s="133"/>
      <c r="X46" s="133"/>
      <c r="Y46" s="133"/>
      <c r="Z46" s="231"/>
      <c r="AA46" s="231"/>
      <c r="AB46" s="231"/>
      <c r="AC46" s="231"/>
      <c r="AD46" s="231"/>
      <c r="AE46" s="231"/>
      <c r="AF46" s="231"/>
      <c r="AG46" s="129" t="s">
        <v>46</v>
      </c>
      <c r="AH46" s="241">
        <v>0</v>
      </c>
      <c r="AI46" s="98"/>
      <c r="AJ46" s="98"/>
      <c r="AK46" s="242"/>
      <c r="AL46" s="98"/>
      <c r="AM46" s="98"/>
      <c r="AN46" s="98"/>
      <c r="AO46" s="98"/>
      <c r="AP46" s="98"/>
      <c r="AQ46" s="98"/>
      <c r="AR46" s="98"/>
      <c r="AS46" s="98"/>
      <c r="AT46" s="98"/>
      <c r="AU46" s="98"/>
      <c r="AV46" s="98"/>
      <c r="AW46" s="98"/>
      <c r="AX46" s="98"/>
      <c r="AY46" s="98"/>
      <c r="AZ46" s="98"/>
      <c r="BA46" s="98"/>
      <c r="BB46" s="98"/>
      <c r="BC46" s="98"/>
      <c r="BD46" s="98"/>
      <c r="BE46" s="98"/>
      <c r="BF46" s="98"/>
      <c r="BG46" s="98"/>
      <c r="BH46" s="98"/>
    </row>
    <row r="47" spans="1:60" s="243" customFormat="1" ht="78.75" customHeight="1" x14ac:dyDescent="0.35">
      <c r="A47" s="273"/>
      <c r="B47" s="274"/>
      <c r="C47" s="274"/>
      <c r="D47" s="274"/>
      <c r="E47" s="274"/>
      <c r="F47" s="100"/>
      <c r="G47" s="745" t="s">
        <v>503</v>
      </c>
      <c r="H47" s="746"/>
      <c r="I47" s="746"/>
      <c r="J47" s="746"/>
      <c r="K47" s="747"/>
      <c r="L47" s="101" t="s">
        <v>445</v>
      </c>
      <c r="M47" s="101"/>
      <c r="N47" s="102" t="s">
        <v>43</v>
      </c>
      <c r="O47" s="101" t="s">
        <v>15</v>
      </c>
      <c r="P47" s="101" t="s">
        <v>17</v>
      </c>
      <c r="Q47" s="259" t="s">
        <v>110</v>
      </c>
      <c r="R47" s="103">
        <v>1</v>
      </c>
      <c r="S47" s="260" t="s">
        <v>45</v>
      </c>
      <c r="T47" s="150">
        <v>0.5</v>
      </c>
      <c r="U47" s="102"/>
      <c r="V47" s="102"/>
      <c r="W47" s="261">
        <v>0.1</v>
      </c>
      <c r="X47" s="102"/>
      <c r="Y47" s="261">
        <v>0.1</v>
      </c>
      <c r="Z47" s="108"/>
      <c r="AA47" s="261">
        <v>0.3</v>
      </c>
      <c r="AB47" s="108"/>
      <c r="AC47" s="108"/>
      <c r="AD47" s="108"/>
      <c r="AE47" s="108"/>
      <c r="AF47" s="108"/>
      <c r="AG47" s="101" t="s">
        <v>46</v>
      </c>
      <c r="AH47" s="262">
        <f>SUM(AH48:AH49)</f>
        <v>0</v>
      </c>
      <c r="AI47" s="98"/>
      <c r="AJ47" s="98"/>
      <c r="AK47" s="242"/>
      <c r="AL47" s="98"/>
      <c r="AM47" s="98"/>
      <c r="AN47" s="98"/>
      <c r="AO47" s="98"/>
      <c r="AP47" s="98"/>
      <c r="AQ47" s="98"/>
      <c r="AR47" s="98"/>
      <c r="AS47" s="98"/>
      <c r="AT47" s="98"/>
      <c r="AU47" s="98"/>
      <c r="AV47" s="98"/>
      <c r="AW47" s="98"/>
      <c r="AX47" s="98"/>
      <c r="AY47" s="98"/>
      <c r="AZ47" s="98"/>
      <c r="BA47" s="98"/>
      <c r="BB47" s="98"/>
      <c r="BC47" s="98"/>
      <c r="BD47" s="98"/>
      <c r="BE47" s="98"/>
      <c r="BF47" s="98"/>
      <c r="BG47" s="98"/>
      <c r="BH47" s="98"/>
    </row>
    <row r="48" spans="1:60" s="243" customFormat="1" ht="78.75" customHeight="1" x14ac:dyDescent="0.35">
      <c r="A48" s="273"/>
      <c r="B48" s="274"/>
      <c r="C48" s="274"/>
      <c r="D48" s="274"/>
      <c r="E48" s="274"/>
      <c r="F48" s="215"/>
      <c r="G48" s="215"/>
      <c r="H48" s="749" t="s">
        <v>504</v>
      </c>
      <c r="I48" s="750"/>
      <c r="J48" s="129" t="s">
        <v>112</v>
      </c>
      <c r="K48" s="349" t="s">
        <v>145</v>
      </c>
      <c r="L48" s="110" t="s">
        <v>445</v>
      </c>
      <c r="M48" s="129" t="s">
        <v>69</v>
      </c>
      <c r="N48" s="224" t="s">
        <v>113</v>
      </c>
      <c r="O48" s="129" t="s">
        <v>15</v>
      </c>
      <c r="P48" s="129" t="s">
        <v>17</v>
      </c>
      <c r="Q48" s="218"/>
      <c r="R48" s="133"/>
      <c r="S48" s="133"/>
      <c r="T48" s="232">
        <v>0.7</v>
      </c>
      <c r="U48" s="133"/>
      <c r="V48" s="133"/>
      <c r="W48" s="133"/>
      <c r="X48" s="133"/>
      <c r="Y48" s="133"/>
      <c r="Z48" s="231"/>
      <c r="AA48" s="231"/>
      <c r="AB48" s="231"/>
      <c r="AC48" s="231"/>
      <c r="AD48" s="231"/>
      <c r="AE48" s="231"/>
      <c r="AF48" s="231"/>
      <c r="AG48" s="129" t="s">
        <v>46</v>
      </c>
      <c r="AH48" s="241">
        <v>0</v>
      </c>
      <c r="AI48" s="98"/>
      <c r="AJ48" s="98"/>
      <c r="AK48" s="242"/>
      <c r="AL48" s="98"/>
      <c r="AM48" s="98"/>
      <c r="AN48" s="98"/>
      <c r="AO48" s="98"/>
      <c r="AP48" s="98"/>
      <c r="AQ48" s="98"/>
      <c r="AR48" s="98"/>
      <c r="AS48" s="98"/>
      <c r="AT48" s="98"/>
      <c r="AU48" s="98"/>
      <c r="AV48" s="98"/>
      <c r="AW48" s="98"/>
      <c r="AX48" s="98"/>
      <c r="AY48" s="98"/>
      <c r="AZ48" s="98"/>
      <c r="BA48" s="98"/>
      <c r="BB48" s="98"/>
      <c r="BC48" s="98"/>
      <c r="BD48" s="98"/>
      <c r="BE48" s="98"/>
      <c r="BF48" s="98"/>
      <c r="BG48" s="98"/>
      <c r="BH48" s="98"/>
    </row>
    <row r="49" spans="1:60" s="243" customFormat="1" ht="78.75" customHeight="1" x14ac:dyDescent="0.35">
      <c r="A49" s="273"/>
      <c r="B49" s="274"/>
      <c r="C49" s="274"/>
      <c r="D49" s="274"/>
      <c r="E49" s="274"/>
      <c r="F49" s="215"/>
      <c r="G49" s="215"/>
      <c r="H49" s="749" t="s">
        <v>505</v>
      </c>
      <c r="I49" s="750"/>
      <c r="J49" s="129" t="s">
        <v>115</v>
      </c>
      <c r="K49" s="349" t="s">
        <v>145</v>
      </c>
      <c r="L49" s="110" t="s">
        <v>445</v>
      </c>
      <c r="M49" s="129" t="s">
        <v>69</v>
      </c>
      <c r="N49" s="224" t="s">
        <v>43</v>
      </c>
      <c r="O49" s="129" t="s">
        <v>15</v>
      </c>
      <c r="P49" s="129" t="s">
        <v>17</v>
      </c>
      <c r="Q49" s="218"/>
      <c r="R49" s="133"/>
      <c r="S49" s="133"/>
      <c r="T49" s="232">
        <v>0.3</v>
      </c>
      <c r="U49" s="133"/>
      <c r="V49" s="133"/>
      <c r="W49" s="133"/>
      <c r="X49" s="133"/>
      <c r="Y49" s="133"/>
      <c r="Z49" s="231"/>
      <c r="AA49" s="231"/>
      <c r="AB49" s="231"/>
      <c r="AC49" s="231"/>
      <c r="AD49" s="231"/>
      <c r="AE49" s="231"/>
      <c r="AF49" s="231"/>
      <c r="AG49" s="129" t="s">
        <v>46</v>
      </c>
      <c r="AH49" s="241">
        <v>0</v>
      </c>
      <c r="AI49" s="98"/>
      <c r="AJ49" s="98"/>
      <c r="AK49" s="242"/>
      <c r="AL49" s="98"/>
      <c r="AM49" s="98"/>
      <c r="AN49" s="98"/>
      <c r="AO49" s="98"/>
      <c r="AP49" s="98"/>
      <c r="AQ49" s="98"/>
      <c r="AR49" s="98"/>
      <c r="AS49" s="98"/>
      <c r="AT49" s="98"/>
      <c r="AU49" s="98"/>
      <c r="AV49" s="98"/>
      <c r="AW49" s="98"/>
      <c r="AX49" s="98"/>
      <c r="AY49" s="98"/>
      <c r="AZ49" s="98"/>
      <c r="BA49" s="98"/>
      <c r="BB49" s="98"/>
      <c r="BC49" s="98"/>
      <c r="BD49" s="98"/>
      <c r="BE49" s="98"/>
      <c r="BF49" s="98"/>
      <c r="BG49" s="98"/>
      <c r="BH49" s="98"/>
    </row>
    <row r="50" spans="1:60" s="320" customFormat="1" ht="47.25" customHeight="1" x14ac:dyDescent="0.35">
      <c r="J50" s="594"/>
      <c r="O50" s="595"/>
      <c r="P50" s="595"/>
      <c r="Q50" s="594"/>
      <c r="T50" s="596"/>
      <c r="AG50" s="459" t="s">
        <v>191</v>
      </c>
      <c r="AH50" s="460">
        <f>AH5+AH8+AH12+AH17+AH30+AH43</f>
        <v>29920154</v>
      </c>
    </row>
    <row r="51" spans="1:60" s="200" customFormat="1" ht="18.75" x14ac:dyDescent="0.3">
      <c r="J51" s="201"/>
      <c r="O51" s="202"/>
      <c r="P51" s="202"/>
      <c r="Q51" s="201"/>
      <c r="T51" s="521"/>
      <c r="AG51" s="202"/>
    </row>
    <row r="52" spans="1:60" s="200" customFormat="1" ht="130.5" customHeight="1" x14ac:dyDescent="0.3">
      <c r="J52" s="201"/>
      <c r="O52" s="202"/>
      <c r="P52" s="202"/>
      <c r="Q52" s="201"/>
      <c r="T52" s="521"/>
      <c r="AG52" s="202"/>
    </row>
    <row r="53" spans="1:60" s="320" customFormat="1" ht="21.75" customHeight="1" thickBot="1" x14ac:dyDescent="0.4">
      <c r="F53" s="320" t="s">
        <v>80</v>
      </c>
      <c r="I53" s="597"/>
      <c r="O53" s="280" t="s">
        <v>81</v>
      </c>
      <c r="P53" s="308"/>
      <c r="Q53" s="791"/>
      <c r="R53" s="791"/>
      <c r="S53" s="791"/>
      <c r="T53" s="791"/>
      <c r="AG53" s="595"/>
    </row>
    <row r="54" spans="1:60" s="320" customFormat="1" ht="21" x14ac:dyDescent="0.35">
      <c r="I54" s="598" t="s">
        <v>506</v>
      </c>
      <c r="O54" s="280"/>
      <c r="P54" s="739" t="s">
        <v>72</v>
      </c>
      <c r="Q54" s="739"/>
      <c r="R54" s="739"/>
      <c r="S54" s="739"/>
      <c r="T54" s="739"/>
      <c r="AG54" s="594"/>
    </row>
    <row r="55" spans="1:60" s="320" customFormat="1" ht="21" x14ac:dyDescent="0.35">
      <c r="I55" s="599" t="s">
        <v>507</v>
      </c>
      <c r="O55" s="280"/>
      <c r="P55" s="740" t="s">
        <v>508</v>
      </c>
      <c r="Q55" s="740"/>
      <c r="R55" s="740"/>
      <c r="S55" s="740"/>
      <c r="T55" s="740"/>
      <c r="AG55" s="594"/>
    </row>
    <row r="56" spans="1:60" s="320" customFormat="1" ht="18.75" customHeight="1" x14ac:dyDescent="0.35">
      <c r="I56" s="599" t="s">
        <v>509</v>
      </c>
      <c r="J56" s="594"/>
      <c r="K56" s="598"/>
      <c r="L56" s="598"/>
      <c r="M56" s="595"/>
      <c r="N56" s="598"/>
      <c r="O56" s="595"/>
      <c r="P56" s="740" t="s">
        <v>510</v>
      </c>
      <c r="Q56" s="740"/>
      <c r="R56" s="740"/>
      <c r="S56" s="740"/>
      <c r="T56" s="740"/>
      <c r="U56" s="740"/>
      <c r="AG56" s="595"/>
    </row>
    <row r="57" spans="1:60" ht="18.75" x14ac:dyDescent="0.3">
      <c r="B57" s="204"/>
      <c r="C57" s="204"/>
      <c r="D57" s="204"/>
      <c r="E57" s="204"/>
      <c r="F57" s="203"/>
      <c r="G57" s="203"/>
      <c r="H57" s="203"/>
      <c r="I57" s="203"/>
      <c r="J57" s="205"/>
      <c r="K57" s="204"/>
      <c r="N57" s="204"/>
      <c r="Q57" s="890"/>
      <c r="R57" s="890"/>
      <c r="S57" s="890"/>
      <c r="T57" s="890"/>
      <c r="U57" s="890"/>
      <c r="V57" s="204"/>
      <c r="W57" s="204"/>
      <c r="X57" s="204"/>
      <c r="Y57" s="204"/>
      <c r="Z57" s="204"/>
      <c r="AA57" s="204"/>
      <c r="AB57" s="204"/>
      <c r="AC57" s="204"/>
      <c r="AD57" s="204"/>
      <c r="AE57" s="204"/>
      <c r="AF57" s="204"/>
      <c r="AG57" s="207"/>
      <c r="AH57" s="204"/>
    </row>
    <row r="58" spans="1:60" x14ac:dyDescent="0.2">
      <c r="B58" s="204"/>
      <c r="C58" s="204"/>
      <c r="D58" s="204"/>
      <c r="E58" s="204"/>
      <c r="J58" s="205"/>
      <c r="K58" s="204"/>
      <c r="N58" s="204"/>
      <c r="Q58" s="205"/>
      <c r="R58" s="204"/>
      <c r="S58" s="204"/>
      <c r="T58" s="520"/>
      <c r="U58" s="204"/>
      <c r="V58" s="204"/>
      <c r="W58" s="204"/>
      <c r="X58" s="204"/>
      <c r="Y58" s="204"/>
      <c r="Z58" s="204"/>
      <c r="AA58" s="204"/>
      <c r="AB58" s="204"/>
      <c r="AC58" s="204"/>
      <c r="AD58" s="204"/>
      <c r="AE58" s="204"/>
      <c r="AF58" s="204"/>
      <c r="AG58" s="207"/>
      <c r="AH58" s="204"/>
    </row>
    <row r="59" spans="1:60" x14ac:dyDescent="0.2">
      <c r="B59" s="204"/>
      <c r="C59" s="204"/>
      <c r="D59" s="204"/>
      <c r="E59" s="204"/>
      <c r="J59" s="205"/>
      <c r="K59" s="204"/>
      <c r="N59" s="204"/>
      <c r="Q59" s="205"/>
      <c r="R59" s="204"/>
      <c r="S59" s="204"/>
      <c r="T59" s="520"/>
      <c r="U59" s="204"/>
      <c r="V59" s="204"/>
      <c r="W59" s="204"/>
      <c r="X59" s="204"/>
      <c r="Y59" s="204"/>
      <c r="Z59" s="204"/>
      <c r="AA59" s="204"/>
      <c r="AB59" s="204"/>
      <c r="AC59" s="204"/>
      <c r="AD59" s="204"/>
      <c r="AE59" s="204"/>
      <c r="AF59" s="204"/>
      <c r="AG59" s="207"/>
      <c r="AH59" s="204"/>
    </row>
    <row r="60" spans="1:60" x14ac:dyDescent="0.2">
      <c r="B60" s="204"/>
      <c r="C60" s="204"/>
      <c r="D60" s="204"/>
      <c r="E60" s="204"/>
      <c r="J60" s="205"/>
      <c r="K60" s="204"/>
      <c r="N60" s="204"/>
      <c r="Q60" s="205"/>
      <c r="R60" s="204"/>
      <c r="S60" s="204"/>
      <c r="T60" s="520"/>
      <c r="U60" s="204"/>
      <c r="V60" s="204"/>
      <c r="W60" s="204"/>
      <c r="X60" s="204"/>
      <c r="Y60" s="204"/>
      <c r="Z60" s="204"/>
      <c r="AA60" s="204"/>
      <c r="AB60" s="204"/>
      <c r="AC60" s="204"/>
      <c r="AD60" s="204"/>
      <c r="AE60" s="204"/>
      <c r="AF60" s="204"/>
      <c r="AG60" s="207"/>
      <c r="AH60" s="204"/>
    </row>
    <row r="61" spans="1:60" x14ac:dyDescent="0.2">
      <c r="B61" s="204"/>
      <c r="C61" s="204"/>
      <c r="D61" s="204"/>
      <c r="E61" s="204"/>
      <c r="J61" s="205"/>
      <c r="K61" s="204"/>
      <c r="N61" s="204"/>
      <c r="Q61" s="205"/>
      <c r="R61" s="204"/>
      <c r="S61" s="204"/>
      <c r="T61" s="520"/>
      <c r="U61" s="204"/>
      <c r="V61" s="204"/>
      <c r="W61" s="204"/>
      <c r="X61" s="204"/>
      <c r="Y61" s="204"/>
      <c r="Z61" s="204"/>
      <c r="AA61" s="204"/>
      <c r="AB61" s="204"/>
      <c r="AC61" s="204"/>
      <c r="AD61" s="204"/>
      <c r="AE61" s="204"/>
      <c r="AF61" s="204"/>
      <c r="AG61" s="207"/>
      <c r="AH61" s="204"/>
    </row>
    <row r="62" spans="1:60" x14ac:dyDescent="0.2">
      <c r="B62" s="204"/>
      <c r="C62" s="204"/>
      <c r="D62" s="204"/>
      <c r="E62" s="204"/>
      <c r="J62" s="205"/>
      <c r="K62" s="204"/>
      <c r="N62" s="204"/>
      <c r="Q62" s="205"/>
      <c r="R62" s="204"/>
      <c r="S62" s="204"/>
      <c r="T62" s="520"/>
      <c r="U62" s="204"/>
      <c r="V62" s="204"/>
      <c r="W62" s="204"/>
      <c r="X62" s="204"/>
      <c r="Y62" s="204"/>
      <c r="Z62" s="204"/>
      <c r="AA62" s="204"/>
      <c r="AB62" s="204"/>
      <c r="AC62" s="204"/>
      <c r="AD62" s="204"/>
      <c r="AE62" s="204"/>
      <c r="AF62" s="204"/>
      <c r="AG62" s="207"/>
      <c r="AH62" s="204"/>
    </row>
    <row r="63" spans="1:60" x14ac:dyDescent="0.2">
      <c r="B63" s="204"/>
      <c r="C63" s="204"/>
      <c r="D63" s="204"/>
      <c r="E63" s="204"/>
      <c r="J63" s="205"/>
      <c r="K63" s="204"/>
      <c r="N63" s="204"/>
      <c r="Q63" s="205"/>
      <c r="R63" s="204"/>
      <c r="S63" s="204"/>
      <c r="T63" s="520"/>
      <c r="U63" s="204"/>
      <c r="V63" s="204"/>
      <c r="W63" s="204"/>
      <c r="X63" s="204"/>
      <c r="Y63" s="204"/>
      <c r="Z63" s="204"/>
      <c r="AA63" s="204"/>
      <c r="AB63" s="204"/>
      <c r="AC63" s="204"/>
      <c r="AD63" s="204"/>
      <c r="AE63" s="204"/>
      <c r="AF63" s="204"/>
      <c r="AG63" s="207"/>
      <c r="AH63" s="204"/>
    </row>
    <row r="64" spans="1:60" x14ac:dyDescent="0.2">
      <c r="B64" s="204"/>
      <c r="C64" s="204"/>
      <c r="D64" s="204"/>
      <c r="E64" s="204"/>
      <c r="J64" s="205"/>
      <c r="K64" s="204"/>
      <c r="N64" s="204"/>
      <c r="Q64" s="205"/>
      <c r="R64" s="204"/>
      <c r="S64" s="204"/>
      <c r="T64" s="520"/>
      <c r="U64" s="204"/>
      <c r="V64" s="204"/>
      <c r="W64" s="204"/>
      <c r="X64" s="204"/>
      <c r="Y64" s="204"/>
      <c r="Z64" s="204"/>
      <c r="AA64" s="204"/>
      <c r="AB64" s="204"/>
      <c r="AC64" s="204"/>
      <c r="AD64" s="204"/>
      <c r="AE64" s="204"/>
      <c r="AF64" s="204"/>
      <c r="AG64" s="207"/>
      <c r="AH64" s="204"/>
    </row>
    <row r="65" spans="10:33" s="204" customFormat="1" x14ac:dyDescent="0.2">
      <c r="J65" s="205"/>
      <c r="L65" s="206"/>
      <c r="M65" s="207"/>
      <c r="O65" s="207"/>
      <c r="P65" s="207"/>
      <c r="Q65" s="205"/>
      <c r="T65" s="520"/>
      <c r="AG65" s="207"/>
    </row>
    <row r="66" spans="10:33" s="204" customFormat="1" x14ac:dyDescent="0.2">
      <c r="J66" s="205"/>
      <c r="L66" s="206"/>
      <c r="M66" s="207"/>
      <c r="O66" s="207"/>
      <c r="P66" s="207"/>
      <c r="Q66" s="205"/>
      <c r="T66" s="520"/>
      <c r="AG66" s="207"/>
    </row>
    <row r="67" spans="10:33" s="204" customFormat="1" x14ac:dyDescent="0.2">
      <c r="J67" s="205"/>
      <c r="L67" s="206"/>
      <c r="M67" s="207"/>
      <c r="O67" s="207"/>
      <c r="P67" s="207"/>
      <c r="Q67" s="205"/>
      <c r="T67" s="520"/>
      <c r="AG67" s="207"/>
    </row>
    <row r="68" spans="10:33" s="204" customFormat="1" x14ac:dyDescent="0.2">
      <c r="J68" s="205"/>
      <c r="L68" s="206"/>
      <c r="M68" s="207"/>
      <c r="O68" s="207"/>
      <c r="P68" s="207"/>
      <c r="Q68" s="205"/>
      <c r="T68" s="520"/>
      <c r="AG68" s="207"/>
    </row>
  </sheetData>
  <sheetProtection selectLockedCells="1"/>
  <autoFilter ref="A4:P4" xr:uid="{00000000-0009-0000-0000-000000000000}"/>
  <dataConsolidate/>
  <mergeCells count="51">
    <mergeCell ref="Y1:Z1"/>
    <mergeCell ref="AA1:AB1"/>
    <mergeCell ref="AG3:AG4"/>
    <mergeCell ref="AH3:AH4"/>
    <mergeCell ref="AC1:AF3"/>
    <mergeCell ref="AG2:AH2"/>
    <mergeCell ref="AA3:AB3"/>
    <mergeCell ref="U1:V1"/>
    <mergeCell ref="W1:X1"/>
    <mergeCell ref="G35:K35"/>
    <mergeCell ref="U3:V3"/>
    <mergeCell ref="W3:X3"/>
    <mergeCell ref="Q3:Q4"/>
    <mergeCell ref="R3:R4"/>
    <mergeCell ref="S3:S4"/>
    <mergeCell ref="T3:T4"/>
    <mergeCell ref="J1:P1"/>
    <mergeCell ref="S1:T1"/>
    <mergeCell ref="K2:P2"/>
    <mergeCell ref="Q2:R2"/>
    <mergeCell ref="F3:N3"/>
    <mergeCell ref="O3:P3"/>
    <mergeCell ref="H7:I7"/>
    <mergeCell ref="H10:I10"/>
    <mergeCell ref="H19:I19"/>
    <mergeCell ref="H20:I20"/>
    <mergeCell ref="Y3:Z3"/>
    <mergeCell ref="F5:K5"/>
    <mergeCell ref="G6:K6"/>
    <mergeCell ref="F8:K8"/>
    <mergeCell ref="F12:K12"/>
    <mergeCell ref="G13:K13"/>
    <mergeCell ref="G15:K15"/>
    <mergeCell ref="F17:K17"/>
    <mergeCell ref="G18:K18"/>
    <mergeCell ref="H48:I48"/>
    <mergeCell ref="H49:I49"/>
    <mergeCell ref="P56:U56"/>
    <mergeCell ref="Q57:U57"/>
    <mergeCell ref="G39:K39"/>
    <mergeCell ref="Q53:T53"/>
    <mergeCell ref="P54:T54"/>
    <mergeCell ref="P55:T55"/>
    <mergeCell ref="H45:I45"/>
    <mergeCell ref="H46:I46"/>
    <mergeCell ref="G21:K21"/>
    <mergeCell ref="G25:K25"/>
    <mergeCell ref="G47:K47"/>
    <mergeCell ref="G44:K44"/>
    <mergeCell ref="F30:K30"/>
    <mergeCell ref="G31:K31"/>
  </mergeCells>
  <dataValidations disablePrompts="1" count="1">
    <dataValidation allowBlank="1" showInputMessage="1" showErrorMessage="1" sqref="B43:B49" xr:uid="{7A951958-D8E3-4559-8D38-364019A985A5}"/>
  </dataValidations>
  <pageMargins left="0.31496062992125984" right="0.31496062992125984" top="0.35433070866141736" bottom="0.55118110236220474" header="0.31496062992125984" footer="0.31496062992125984"/>
  <pageSetup paperSize="5" scale="43" fitToHeight="0" orientation="landscape" r:id="rId1"/>
  <headerFooter>
    <oddFooter>Page &amp;P of &amp;N</oddFooter>
  </headerFooter>
  <rowBreaks count="1" manualBreakCount="1">
    <brk id="24" min="1" max="3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605AC-7B03-4CD5-A75F-BA9D9BD7E0A8}">
  <sheetPr>
    <tabColor theme="3" tint="0.39997558519241921"/>
    <pageSetUpPr fitToPage="1"/>
  </sheetPr>
  <dimension ref="A1:BH44"/>
  <sheetViews>
    <sheetView topLeftCell="F17" zoomScale="70" zoomScaleNormal="70" workbookViewId="0">
      <selection activeCell="K8" sqref="K8"/>
    </sheetView>
  </sheetViews>
  <sheetFormatPr defaultColWidth="9.140625" defaultRowHeight="13.5" x14ac:dyDescent="0.25"/>
  <cols>
    <col min="1" max="1" width="22" style="35" hidden="1" customWidth="1"/>
    <col min="2" max="2" width="8.42578125" style="37" hidden="1" customWidth="1"/>
    <col min="3" max="5" width="8.42578125" style="40" hidden="1" customWidth="1"/>
    <col min="6" max="6" width="6.85546875" style="35" customWidth="1"/>
    <col min="7" max="7" width="6.28515625" style="35" customWidth="1"/>
    <col min="8" max="8" width="8.140625" style="35" customWidth="1"/>
    <col min="9" max="9" width="92.85546875" style="35" customWidth="1"/>
    <col min="10" max="10" width="43.140625" style="38" customWidth="1"/>
    <col min="11" max="11" width="30.140625" style="37" customWidth="1"/>
    <col min="12" max="12" width="36.140625" style="38" customWidth="1"/>
    <col min="13" max="13" width="22.42578125" style="38" customWidth="1"/>
    <col min="14" max="14" width="14.7109375" style="37" hidden="1" customWidth="1"/>
    <col min="15" max="15" width="28.42578125" style="38" bestFit="1" customWidth="1"/>
    <col min="16" max="16" width="27.42578125" style="38" bestFit="1" customWidth="1"/>
    <col min="17" max="17" width="44.42578125" style="41" customWidth="1"/>
    <col min="18" max="18" width="15.7109375" style="40" customWidth="1"/>
    <col min="19" max="19" width="23.85546875" style="40" hidden="1" customWidth="1"/>
    <col min="20" max="20" width="21.7109375" style="42" customWidth="1"/>
    <col min="21" max="21" width="6.85546875" style="37" hidden="1" customWidth="1"/>
    <col min="22" max="22" width="6" style="37" hidden="1" customWidth="1"/>
    <col min="23" max="23" width="6.85546875" style="37" hidden="1" customWidth="1"/>
    <col min="24" max="24" width="6" style="37" hidden="1" customWidth="1"/>
    <col min="25" max="25" width="6.85546875" style="37" hidden="1" customWidth="1"/>
    <col min="26" max="26" width="6" style="37" hidden="1" customWidth="1"/>
    <col min="27" max="27" width="6.85546875" style="37" hidden="1" customWidth="1"/>
    <col min="28" max="28" width="6" style="37" hidden="1" customWidth="1"/>
    <col min="29" max="31" width="73" style="37" hidden="1" customWidth="1"/>
    <col min="32" max="32" width="87.7109375" style="37" hidden="1" customWidth="1"/>
    <col min="33" max="33" width="24.42578125" style="41" customWidth="1"/>
    <col min="34" max="34" width="31.42578125" style="43" bestFit="1" customWidth="1"/>
    <col min="35" max="35" width="33" style="35" customWidth="1"/>
    <col min="36" max="36" width="9.140625" style="35"/>
    <col min="37" max="37" width="18.42578125" style="35" bestFit="1" customWidth="1"/>
    <col min="38" max="16384" width="9.140625" style="35"/>
  </cols>
  <sheetData>
    <row r="1" spans="1:60" s="7" customFormat="1" ht="61.5" customHeight="1" x14ac:dyDescent="0.25">
      <c r="A1" s="1"/>
      <c r="B1" s="1"/>
      <c r="C1" s="1"/>
      <c r="D1" s="1"/>
      <c r="E1" s="1"/>
      <c r="F1" s="2"/>
      <c r="G1" s="2"/>
      <c r="H1" s="2"/>
      <c r="I1" s="3"/>
      <c r="J1" s="775" t="s">
        <v>0</v>
      </c>
      <c r="K1" s="775"/>
      <c r="L1" s="775"/>
      <c r="M1" s="775"/>
      <c r="N1" s="775"/>
      <c r="O1" s="775"/>
      <c r="P1" s="775"/>
      <c r="Q1" s="4"/>
      <c r="R1" s="4"/>
      <c r="S1" s="4"/>
      <c r="T1" s="4"/>
      <c r="U1" s="809"/>
      <c r="V1" s="790"/>
      <c r="W1" s="789"/>
      <c r="X1" s="790"/>
      <c r="Y1" s="789"/>
      <c r="Z1" s="790"/>
      <c r="AA1" s="789"/>
      <c r="AB1" s="790"/>
      <c r="AC1" s="797" t="s">
        <v>1</v>
      </c>
      <c r="AD1" s="798"/>
      <c r="AE1" s="798"/>
      <c r="AF1" s="799"/>
      <c r="AG1" s="44" t="s">
        <v>2</v>
      </c>
      <c r="AH1" s="45" t="s">
        <v>3</v>
      </c>
      <c r="AI1" s="80"/>
      <c r="AJ1" s="80"/>
      <c r="AK1" s="80"/>
      <c r="AL1" s="80"/>
      <c r="AM1" s="80"/>
    </row>
    <row r="2" spans="1:60" s="7" customFormat="1" ht="38.25" customHeight="1" x14ac:dyDescent="0.2">
      <c r="A2" s="1"/>
      <c r="B2" s="1"/>
      <c r="C2" s="1"/>
      <c r="D2" s="1"/>
      <c r="E2" s="1"/>
      <c r="F2" s="2"/>
      <c r="G2" s="2"/>
      <c r="H2" s="2"/>
      <c r="I2" s="3"/>
      <c r="J2" s="8" t="s">
        <v>4</v>
      </c>
      <c r="K2" s="920" t="s">
        <v>511</v>
      </c>
      <c r="L2" s="920"/>
      <c r="M2" s="920"/>
      <c r="N2" s="920"/>
      <c r="O2" s="920"/>
      <c r="P2" s="921"/>
      <c r="Q2" s="765" t="s">
        <v>6</v>
      </c>
      <c r="R2" s="762"/>
      <c r="S2" s="9"/>
      <c r="T2" s="722"/>
      <c r="U2" s="10"/>
      <c r="V2" s="11"/>
      <c r="W2" s="10"/>
      <c r="X2" s="11"/>
      <c r="Y2" s="10"/>
      <c r="Z2" s="11"/>
      <c r="AA2" s="10"/>
      <c r="AB2" s="11"/>
      <c r="AC2" s="800"/>
      <c r="AD2" s="801"/>
      <c r="AE2" s="801"/>
      <c r="AF2" s="802"/>
      <c r="AG2" s="761" t="s">
        <v>7</v>
      </c>
      <c r="AH2" s="762"/>
    </row>
    <row r="3" spans="1:60" s="246" customFormat="1" ht="24.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03"/>
      <c r="AD3" s="804"/>
      <c r="AE3" s="804"/>
      <c r="AF3" s="805"/>
      <c r="AG3" s="768" t="s">
        <v>18</v>
      </c>
      <c r="AH3" s="751" t="s">
        <v>19</v>
      </c>
    </row>
    <row r="4" spans="1:60" s="98" customFormat="1" ht="142.5" x14ac:dyDescent="0.35">
      <c r="A4" s="247" t="s">
        <v>20</v>
      </c>
      <c r="B4" s="247" t="s">
        <v>21</v>
      </c>
      <c r="C4" s="247" t="s">
        <v>22</v>
      </c>
      <c r="D4" s="247" t="s">
        <v>23</v>
      </c>
      <c r="E4" s="247" t="s">
        <v>24</v>
      </c>
      <c r="F4" s="248" t="s">
        <v>25</v>
      </c>
      <c r="G4" s="248" t="s">
        <v>26</v>
      </c>
      <c r="H4" s="248" t="s">
        <v>27</v>
      </c>
      <c r="I4" s="249"/>
      <c r="J4" s="250" t="s">
        <v>28</v>
      </c>
      <c r="K4" s="250" t="s">
        <v>29</v>
      </c>
      <c r="L4" s="250"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99" customFormat="1" ht="42" x14ac:dyDescent="0.35">
      <c r="A5" s="85"/>
      <c r="B5" s="86"/>
      <c r="C5" s="86">
        <v>1</v>
      </c>
      <c r="D5" s="86"/>
      <c r="E5" s="86"/>
      <c r="F5" s="782" t="s">
        <v>512</v>
      </c>
      <c r="G5" s="783"/>
      <c r="H5" s="783"/>
      <c r="I5" s="783"/>
      <c r="J5" s="783"/>
      <c r="K5" s="784"/>
      <c r="L5" s="88" t="s">
        <v>513</v>
      </c>
      <c r="M5" s="88"/>
      <c r="N5" s="89"/>
      <c r="O5" s="88" t="s">
        <v>14</v>
      </c>
      <c r="P5" s="88" t="s">
        <v>17</v>
      </c>
      <c r="Q5" s="90" t="s">
        <v>514</v>
      </c>
      <c r="R5" s="256">
        <v>75000</v>
      </c>
      <c r="S5" s="257" t="s">
        <v>219</v>
      </c>
      <c r="T5" s="151">
        <v>0.7</v>
      </c>
      <c r="U5" s="151"/>
      <c r="V5" s="96"/>
      <c r="W5" s="151"/>
      <c r="X5" s="96"/>
      <c r="Y5" s="151"/>
      <c r="Z5" s="96"/>
      <c r="AA5" s="96"/>
      <c r="AB5" s="96"/>
      <c r="AC5" s="96"/>
      <c r="AD5" s="96"/>
      <c r="AE5" s="96"/>
      <c r="AF5" s="96"/>
      <c r="AG5" s="97" t="s">
        <v>46</v>
      </c>
      <c r="AH5" s="258">
        <f>AH6</f>
        <v>4117461</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243" customFormat="1" ht="42" x14ac:dyDescent="0.35">
      <c r="A6" s="239"/>
      <c r="B6" s="240"/>
      <c r="C6" s="240">
        <v>1</v>
      </c>
      <c r="D6" s="240">
        <v>1</v>
      </c>
      <c r="E6" s="240"/>
      <c r="F6" s="100"/>
      <c r="G6" s="745" t="s">
        <v>515</v>
      </c>
      <c r="H6" s="746"/>
      <c r="I6" s="746"/>
      <c r="J6" s="746"/>
      <c r="K6" s="747"/>
      <c r="L6" s="101" t="s">
        <v>513</v>
      </c>
      <c r="M6" s="101"/>
      <c r="N6" s="102"/>
      <c r="O6" s="101" t="s">
        <v>14</v>
      </c>
      <c r="P6" s="101" t="s">
        <v>17</v>
      </c>
      <c r="Q6" s="259" t="s">
        <v>128</v>
      </c>
      <c r="R6" s="103">
        <v>1</v>
      </c>
      <c r="S6" s="260"/>
      <c r="T6" s="150">
        <v>1</v>
      </c>
      <c r="U6" s="261">
        <v>0.25</v>
      </c>
      <c r="V6" s="261"/>
      <c r="W6" s="261">
        <v>0.25</v>
      </c>
      <c r="X6" s="102"/>
      <c r="Y6" s="261">
        <v>0.25</v>
      </c>
      <c r="Z6" s="108"/>
      <c r="AA6" s="261">
        <v>0.25</v>
      </c>
      <c r="AB6" s="108"/>
      <c r="AC6" s="108"/>
      <c r="AD6" s="108"/>
      <c r="AE6" s="108"/>
      <c r="AF6" s="108"/>
      <c r="AG6" s="101" t="s">
        <v>46</v>
      </c>
      <c r="AH6" s="262">
        <f>SUM(AH7:AH11)</f>
        <v>4117461</v>
      </c>
      <c r="AI6" s="98"/>
      <c r="AJ6" s="98"/>
      <c r="AK6" s="242"/>
      <c r="AL6" s="98"/>
      <c r="AM6" s="98"/>
      <c r="AN6" s="98"/>
      <c r="AO6" s="98"/>
      <c r="AP6" s="98"/>
      <c r="AQ6" s="98"/>
      <c r="AR6" s="98"/>
      <c r="AS6" s="98"/>
      <c r="AT6" s="98"/>
      <c r="AU6" s="98"/>
      <c r="AV6" s="98"/>
      <c r="AW6" s="98"/>
      <c r="AX6" s="98"/>
      <c r="AY6" s="98"/>
      <c r="AZ6" s="98"/>
      <c r="BA6" s="98"/>
      <c r="BB6" s="98"/>
      <c r="BC6" s="98"/>
      <c r="BD6" s="98"/>
      <c r="BE6" s="98"/>
      <c r="BF6" s="98"/>
      <c r="BG6" s="98"/>
      <c r="BH6" s="98"/>
    </row>
    <row r="7" spans="1:60" s="266" customFormat="1" ht="113.25" customHeight="1" x14ac:dyDescent="0.35">
      <c r="A7" s="263" t="str">
        <f t="shared" ref="A7:A11" si="0">+ CONCATENATE("ID", "-", B7, "-",C7, ".", D7, ".", E7)</f>
        <v>ID-DAC-1.1.1</v>
      </c>
      <c r="B7" s="133" t="s">
        <v>60</v>
      </c>
      <c r="C7" s="133">
        <v>1</v>
      </c>
      <c r="D7" s="123">
        <v>1</v>
      </c>
      <c r="E7" s="133">
        <v>1</v>
      </c>
      <c r="F7" s="135"/>
      <c r="G7" s="120"/>
      <c r="H7" s="135" t="s">
        <v>516</v>
      </c>
      <c r="I7" s="120"/>
      <c r="J7" s="132" t="s">
        <v>517</v>
      </c>
      <c r="K7" s="124" t="s">
        <v>60</v>
      </c>
      <c r="L7" s="121" t="s">
        <v>518</v>
      </c>
      <c r="M7" s="124" t="s">
        <v>125</v>
      </c>
      <c r="N7" s="124" t="s">
        <v>519</v>
      </c>
      <c r="O7" s="121" t="s">
        <v>14</v>
      </c>
      <c r="P7" s="121" t="s">
        <v>17</v>
      </c>
      <c r="Q7" s="122"/>
      <c r="R7" s="123"/>
      <c r="S7" s="123"/>
      <c r="T7" s="232">
        <v>0.1</v>
      </c>
      <c r="U7" s="123"/>
      <c r="V7" s="123"/>
      <c r="W7" s="123"/>
      <c r="X7" s="123"/>
      <c r="Y7" s="123"/>
      <c r="Z7" s="143"/>
      <c r="AA7" s="143"/>
      <c r="AB7" s="143"/>
      <c r="AC7" s="264" t="s">
        <v>520</v>
      </c>
      <c r="AD7" s="264" t="s">
        <v>520</v>
      </c>
      <c r="AE7" s="264" t="s">
        <v>520</v>
      </c>
      <c r="AF7" s="264" t="s">
        <v>521</v>
      </c>
      <c r="AG7" s="121" t="s">
        <v>46</v>
      </c>
      <c r="AH7" s="265">
        <v>411746</v>
      </c>
    </row>
    <row r="8" spans="1:60" s="266" customFormat="1" ht="126" x14ac:dyDescent="0.35">
      <c r="A8" s="263" t="str">
        <f t="shared" si="0"/>
        <v>ID-DAC-1.1.2</v>
      </c>
      <c r="B8" s="133" t="s">
        <v>60</v>
      </c>
      <c r="C8" s="133">
        <v>1</v>
      </c>
      <c r="D8" s="123">
        <v>1</v>
      </c>
      <c r="E8" s="133">
        <v>2</v>
      </c>
      <c r="F8" s="135"/>
      <c r="G8" s="120"/>
      <c r="H8" s="135" t="s">
        <v>522</v>
      </c>
      <c r="I8" s="120"/>
      <c r="J8" s="132" t="s">
        <v>523</v>
      </c>
      <c r="K8" s="124" t="s">
        <v>60</v>
      </c>
      <c r="L8" s="121" t="s">
        <v>524</v>
      </c>
      <c r="M8" s="124" t="s">
        <v>525</v>
      </c>
      <c r="N8" s="124" t="s">
        <v>519</v>
      </c>
      <c r="O8" s="121" t="s">
        <v>14</v>
      </c>
      <c r="P8" s="121" t="s">
        <v>17</v>
      </c>
      <c r="Q8" s="122"/>
      <c r="R8" s="123"/>
      <c r="S8" s="123"/>
      <c r="T8" s="232">
        <v>0.5</v>
      </c>
      <c r="U8" s="123"/>
      <c r="V8" s="123"/>
      <c r="W8" s="123"/>
      <c r="X8" s="123"/>
      <c r="Y8" s="123"/>
      <c r="Z8" s="143"/>
      <c r="AA8" s="143"/>
      <c r="AB8" s="143"/>
      <c r="AC8" s="264" t="s">
        <v>520</v>
      </c>
      <c r="AD8" s="264" t="s">
        <v>520</v>
      </c>
      <c r="AE8" s="264" t="s">
        <v>520</v>
      </c>
      <c r="AF8" s="264" t="s">
        <v>520</v>
      </c>
      <c r="AG8" s="121" t="s">
        <v>46</v>
      </c>
      <c r="AH8" s="265">
        <v>2882223</v>
      </c>
      <c r="AI8" s="275"/>
    </row>
    <row r="9" spans="1:60" s="266" customFormat="1" ht="73.5" customHeight="1" x14ac:dyDescent="0.35">
      <c r="A9" s="263" t="str">
        <f t="shared" si="0"/>
        <v>ID-DAC-1.1.3</v>
      </c>
      <c r="B9" s="133" t="s">
        <v>60</v>
      </c>
      <c r="C9" s="133">
        <v>1</v>
      </c>
      <c r="D9" s="123">
        <v>1</v>
      </c>
      <c r="E9" s="133">
        <v>3</v>
      </c>
      <c r="F9" s="135"/>
      <c r="G9" s="120"/>
      <c r="H9" s="135" t="s">
        <v>526</v>
      </c>
      <c r="I9" s="120"/>
      <c r="J9" s="132" t="s">
        <v>527</v>
      </c>
      <c r="K9" s="124" t="s">
        <v>60</v>
      </c>
      <c r="L9" s="121" t="s">
        <v>528</v>
      </c>
      <c r="M9" s="124" t="s">
        <v>204</v>
      </c>
      <c r="N9" s="124" t="s">
        <v>519</v>
      </c>
      <c r="O9" s="121" t="s">
        <v>14</v>
      </c>
      <c r="P9" s="121" t="s">
        <v>17</v>
      </c>
      <c r="Q9" s="122"/>
      <c r="R9" s="123"/>
      <c r="S9" s="123"/>
      <c r="T9" s="232">
        <v>0.2</v>
      </c>
      <c r="U9" s="123"/>
      <c r="V9" s="123"/>
      <c r="W9" s="123"/>
      <c r="X9" s="123"/>
      <c r="Y9" s="123"/>
      <c r="Z9" s="143"/>
      <c r="AA9" s="143"/>
      <c r="AB9" s="143"/>
      <c r="AC9" s="264" t="s">
        <v>529</v>
      </c>
      <c r="AD9" s="264" t="s">
        <v>529</v>
      </c>
      <c r="AE9" s="264" t="s">
        <v>529</v>
      </c>
      <c r="AF9" s="264" t="s">
        <v>529</v>
      </c>
      <c r="AG9" s="121" t="s">
        <v>46</v>
      </c>
      <c r="AH9" s="265">
        <v>0</v>
      </c>
    </row>
    <row r="10" spans="1:60" s="266" customFormat="1" ht="96" customHeight="1" x14ac:dyDescent="0.35">
      <c r="A10" s="263"/>
      <c r="B10" s="133"/>
      <c r="C10" s="133"/>
      <c r="D10" s="123"/>
      <c r="E10" s="133"/>
      <c r="F10" s="135"/>
      <c r="G10" s="120"/>
      <c r="H10" s="135" t="s">
        <v>530</v>
      </c>
      <c r="I10" s="120"/>
      <c r="J10" s="132" t="s">
        <v>531</v>
      </c>
      <c r="K10" s="124" t="s">
        <v>60</v>
      </c>
      <c r="L10" s="121" t="s">
        <v>532</v>
      </c>
      <c r="M10" s="124" t="s">
        <v>125</v>
      </c>
      <c r="N10" s="124" t="s">
        <v>519</v>
      </c>
      <c r="O10" s="121" t="s">
        <v>14</v>
      </c>
      <c r="P10" s="121" t="s">
        <v>17</v>
      </c>
      <c r="Q10" s="122"/>
      <c r="R10" s="123"/>
      <c r="S10" s="123"/>
      <c r="T10" s="232">
        <v>0.05</v>
      </c>
      <c r="U10" s="123"/>
      <c r="V10" s="123"/>
      <c r="W10" s="123"/>
      <c r="X10" s="123"/>
      <c r="Y10" s="123"/>
      <c r="Z10" s="143"/>
      <c r="AA10" s="143"/>
      <c r="AB10" s="143"/>
      <c r="AC10" s="264"/>
      <c r="AD10" s="264"/>
      <c r="AE10" s="264"/>
      <c r="AF10" s="264"/>
      <c r="AG10" s="121" t="s">
        <v>46</v>
      </c>
      <c r="AH10" s="272">
        <v>0</v>
      </c>
    </row>
    <row r="11" spans="1:60" s="266" customFormat="1" ht="92.25" customHeight="1" x14ac:dyDescent="0.35">
      <c r="A11" s="263" t="str">
        <f t="shared" si="0"/>
        <v>ID-DAC-1.1.4</v>
      </c>
      <c r="B11" s="133" t="s">
        <v>60</v>
      </c>
      <c r="C11" s="133">
        <v>1</v>
      </c>
      <c r="D11" s="123">
        <v>1</v>
      </c>
      <c r="E11" s="133">
        <v>4</v>
      </c>
      <c r="F11" s="135"/>
      <c r="G11" s="120"/>
      <c r="H11" s="135" t="s">
        <v>533</v>
      </c>
      <c r="I11" s="120"/>
      <c r="J11" s="132" t="s">
        <v>534</v>
      </c>
      <c r="K11" s="124" t="s">
        <v>60</v>
      </c>
      <c r="L11" s="121" t="s">
        <v>518</v>
      </c>
      <c r="M11" s="124" t="s">
        <v>535</v>
      </c>
      <c r="N11" s="124" t="s">
        <v>519</v>
      </c>
      <c r="O11" s="121" t="s">
        <v>14</v>
      </c>
      <c r="P11" s="121" t="s">
        <v>17</v>
      </c>
      <c r="Q11" s="122"/>
      <c r="R11" s="123"/>
      <c r="S11" s="123"/>
      <c r="T11" s="232">
        <v>0.1</v>
      </c>
      <c r="U11" s="123"/>
      <c r="V11" s="123"/>
      <c r="W11" s="123"/>
      <c r="X11" s="123"/>
      <c r="Y11" s="123"/>
      <c r="Z11" s="143"/>
      <c r="AA11" s="143"/>
      <c r="AB11" s="143"/>
      <c r="AC11" s="264" t="s">
        <v>536</v>
      </c>
      <c r="AD11" s="264" t="s">
        <v>536</v>
      </c>
      <c r="AE11" s="264" t="s">
        <v>536</v>
      </c>
      <c r="AF11" s="264" t="s">
        <v>536</v>
      </c>
      <c r="AG11" s="121" t="s">
        <v>46</v>
      </c>
      <c r="AH11" s="265">
        <v>823492</v>
      </c>
    </row>
    <row r="12" spans="1:60" s="98" customFormat="1" ht="44.25" customHeight="1" x14ac:dyDescent="0.35">
      <c r="F12" s="135"/>
      <c r="G12" s="120"/>
      <c r="H12" s="135" t="s">
        <v>537</v>
      </c>
      <c r="I12" s="120"/>
      <c r="J12" s="132" t="s">
        <v>538</v>
      </c>
      <c r="K12" s="124" t="s">
        <v>60</v>
      </c>
      <c r="L12" s="121" t="s">
        <v>518</v>
      </c>
      <c r="M12" s="124" t="s">
        <v>539</v>
      </c>
      <c r="N12" s="124" t="s">
        <v>519</v>
      </c>
      <c r="O12" s="121" t="s">
        <v>14</v>
      </c>
      <c r="P12" s="121" t="s">
        <v>17</v>
      </c>
      <c r="Q12" s="122"/>
      <c r="R12" s="123"/>
      <c r="S12" s="123"/>
      <c r="T12" s="232">
        <v>0.05</v>
      </c>
      <c r="AG12" s="121" t="s">
        <v>46</v>
      </c>
      <c r="AH12" s="265">
        <v>0</v>
      </c>
    </row>
    <row r="13" spans="1:60" s="99" customFormat="1" ht="42" x14ac:dyDescent="0.35">
      <c r="A13" s="85"/>
      <c r="B13" s="86"/>
      <c r="C13" s="86">
        <v>1</v>
      </c>
      <c r="D13" s="86"/>
      <c r="E13" s="86"/>
      <c r="F13" s="782" t="s">
        <v>540</v>
      </c>
      <c r="G13" s="783"/>
      <c r="H13" s="783"/>
      <c r="I13" s="783"/>
      <c r="J13" s="783"/>
      <c r="K13" s="784"/>
      <c r="L13" s="88" t="s">
        <v>513</v>
      </c>
      <c r="M13" s="88"/>
      <c r="N13" s="89"/>
      <c r="O13" s="88" t="s">
        <v>14</v>
      </c>
      <c r="P13" s="88" t="s">
        <v>17</v>
      </c>
      <c r="Q13" s="90" t="s">
        <v>102</v>
      </c>
      <c r="R13" s="151">
        <v>1</v>
      </c>
      <c r="S13" s="257" t="s">
        <v>219</v>
      </c>
      <c r="T13" s="151">
        <v>0.1</v>
      </c>
      <c r="U13" s="151"/>
      <c r="V13" s="96"/>
      <c r="W13" s="151"/>
      <c r="X13" s="96"/>
      <c r="Y13" s="151"/>
      <c r="Z13" s="96"/>
      <c r="AA13" s="96"/>
      <c r="AB13" s="96"/>
      <c r="AC13" s="96"/>
      <c r="AD13" s="96"/>
      <c r="AE13" s="96"/>
      <c r="AF13" s="96"/>
      <c r="AG13" s="97" t="s">
        <v>46</v>
      </c>
      <c r="AH13" s="258">
        <f>AH14</f>
        <v>50000000</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row>
    <row r="14" spans="1:60" s="243" customFormat="1" ht="42" x14ac:dyDescent="0.35">
      <c r="A14" s="239"/>
      <c r="B14" s="240"/>
      <c r="C14" s="240">
        <v>1</v>
      </c>
      <c r="D14" s="240">
        <v>1</v>
      </c>
      <c r="E14" s="240"/>
      <c r="F14" s="100"/>
      <c r="G14" s="745" t="s">
        <v>515</v>
      </c>
      <c r="H14" s="746"/>
      <c r="I14" s="746"/>
      <c r="J14" s="746"/>
      <c r="K14" s="747"/>
      <c r="L14" s="101" t="s">
        <v>513</v>
      </c>
      <c r="M14" s="101"/>
      <c r="N14" s="102"/>
      <c r="O14" s="101" t="s">
        <v>14</v>
      </c>
      <c r="P14" s="101" t="s">
        <v>17</v>
      </c>
      <c r="Q14" s="259" t="s">
        <v>128</v>
      </c>
      <c r="R14" s="103">
        <v>1</v>
      </c>
      <c r="S14" s="260"/>
      <c r="T14" s="150">
        <v>1</v>
      </c>
      <c r="U14" s="261">
        <v>0.25</v>
      </c>
      <c r="V14" s="261"/>
      <c r="W14" s="261">
        <v>0.25</v>
      </c>
      <c r="X14" s="102"/>
      <c r="Y14" s="261">
        <v>0.25</v>
      </c>
      <c r="Z14" s="108"/>
      <c r="AA14" s="261">
        <v>0.25</v>
      </c>
      <c r="AB14" s="108"/>
      <c r="AC14" s="108"/>
      <c r="AD14" s="108"/>
      <c r="AE14" s="108"/>
      <c r="AF14" s="108"/>
      <c r="AG14" s="101" t="s">
        <v>46</v>
      </c>
      <c r="AH14" s="262">
        <f>AH15</f>
        <v>50000000</v>
      </c>
      <c r="AI14" s="98"/>
      <c r="AJ14" s="98"/>
      <c r="AK14" s="242"/>
      <c r="AL14" s="98"/>
      <c r="AM14" s="98"/>
      <c r="AN14" s="98"/>
      <c r="AO14" s="98"/>
      <c r="AP14" s="98"/>
      <c r="AQ14" s="98"/>
      <c r="AR14" s="98"/>
      <c r="AS14" s="98"/>
      <c r="AT14" s="98"/>
      <c r="AU14" s="98"/>
      <c r="AV14" s="98"/>
      <c r="AW14" s="98"/>
      <c r="AX14" s="98"/>
      <c r="AY14" s="98"/>
      <c r="AZ14" s="98"/>
      <c r="BA14" s="98"/>
      <c r="BB14" s="98"/>
      <c r="BC14" s="98"/>
      <c r="BD14" s="98"/>
      <c r="BE14" s="98"/>
      <c r="BF14" s="98"/>
      <c r="BG14" s="98"/>
      <c r="BH14" s="98"/>
    </row>
    <row r="15" spans="1:60" s="266" customFormat="1" ht="55.5" customHeight="1" x14ac:dyDescent="0.35">
      <c r="A15" s="263" t="str">
        <f t="shared" ref="A15" si="1">+ CONCATENATE("ID", "-", B15, "-",C15, ".", D15, ".", E15)</f>
        <v>ID-DAC-1.1.1</v>
      </c>
      <c r="B15" s="133" t="s">
        <v>60</v>
      </c>
      <c r="C15" s="133">
        <v>1</v>
      </c>
      <c r="D15" s="123">
        <v>1</v>
      </c>
      <c r="E15" s="133">
        <v>1</v>
      </c>
      <c r="F15" s="135"/>
      <c r="G15" s="120"/>
      <c r="H15" s="743" t="s">
        <v>541</v>
      </c>
      <c r="I15" s="744"/>
      <c r="J15" s="110" t="s">
        <v>542</v>
      </c>
      <c r="K15" s="124" t="s">
        <v>60</v>
      </c>
      <c r="L15" s="121" t="s">
        <v>518</v>
      </c>
      <c r="M15" s="124" t="s">
        <v>125</v>
      </c>
      <c r="N15" s="124" t="s">
        <v>519</v>
      </c>
      <c r="O15" s="121" t="s">
        <v>14</v>
      </c>
      <c r="P15" s="121" t="s">
        <v>17</v>
      </c>
      <c r="Q15" s="122"/>
      <c r="R15" s="123"/>
      <c r="S15" s="123"/>
      <c r="T15" s="232">
        <v>1</v>
      </c>
      <c r="U15" s="123"/>
      <c r="V15" s="123"/>
      <c r="W15" s="123"/>
      <c r="X15" s="123"/>
      <c r="Y15" s="123"/>
      <c r="Z15" s="143"/>
      <c r="AA15" s="143"/>
      <c r="AB15" s="143"/>
      <c r="AC15" s="264" t="s">
        <v>520</v>
      </c>
      <c r="AD15" s="264" t="s">
        <v>520</v>
      </c>
      <c r="AE15" s="264" t="s">
        <v>520</v>
      </c>
      <c r="AF15" s="264" t="s">
        <v>521</v>
      </c>
      <c r="AG15" s="121" t="s">
        <v>46</v>
      </c>
      <c r="AH15" s="265">
        <v>50000000</v>
      </c>
    </row>
    <row r="16" spans="1:60" s="99" customFormat="1" ht="42" x14ac:dyDescent="0.35">
      <c r="A16" s="85"/>
      <c r="B16" s="86"/>
      <c r="C16" s="86">
        <v>1</v>
      </c>
      <c r="D16" s="86"/>
      <c r="E16" s="86"/>
      <c r="F16" s="782" t="s">
        <v>543</v>
      </c>
      <c r="G16" s="783"/>
      <c r="H16" s="783"/>
      <c r="I16" s="783"/>
      <c r="J16" s="783"/>
      <c r="K16" s="784"/>
      <c r="L16" s="88" t="s">
        <v>513</v>
      </c>
      <c r="M16" s="88"/>
      <c r="N16" s="89"/>
      <c r="O16" s="88" t="s">
        <v>14</v>
      </c>
      <c r="P16" s="88" t="s">
        <v>17</v>
      </c>
      <c r="Q16" s="90" t="s">
        <v>128</v>
      </c>
      <c r="R16" s="151">
        <v>1</v>
      </c>
      <c r="S16" s="257" t="s">
        <v>219</v>
      </c>
      <c r="T16" s="151">
        <v>0.2</v>
      </c>
      <c r="U16" s="151"/>
      <c r="V16" s="96"/>
      <c r="W16" s="151"/>
      <c r="X16" s="96"/>
      <c r="Y16" s="151"/>
      <c r="Z16" s="96"/>
      <c r="AA16" s="96"/>
      <c r="AB16" s="96"/>
      <c r="AC16" s="96"/>
      <c r="AD16" s="96"/>
      <c r="AE16" s="96"/>
      <c r="AF16" s="96"/>
      <c r="AG16" s="97" t="s">
        <v>46</v>
      </c>
      <c r="AH16" s="258">
        <f>AH17</f>
        <v>0</v>
      </c>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row>
    <row r="17" spans="1:60" s="243" customFormat="1" ht="42" x14ac:dyDescent="0.35">
      <c r="A17" s="239"/>
      <c r="B17" s="240"/>
      <c r="C17" s="240">
        <v>1</v>
      </c>
      <c r="D17" s="240">
        <v>1</v>
      </c>
      <c r="E17" s="240"/>
      <c r="F17" s="100"/>
      <c r="G17" s="745" t="s">
        <v>544</v>
      </c>
      <c r="H17" s="746"/>
      <c r="I17" s="746"/>
      <c r="J17" s="746"/>
      <c r="K17" s="747"/>
      <c r="L17" s="101" t="s">
        <v>513</v>
      </c>
      <c r="M17" s="101"/>
      <c r="N17" s="102" t="s">
        <v>43</v>
      </c>
      <c r="O17" s="101" t="s">
        <v>14</v>
      </c>
      <c r="P17" s="101" t="s">
        <v>17</v>
      </c>
      <c r="Q17" s="259" t="s">
        <v>128</v>
      </c>
      <c r="R17" s="103">
        <v>1</v>
      </c>
      <c r="S17" s="260" t="s">
        <v>45</v>
      </c>
      <c r="T17" s="150">
        <v>0.5</v>
      </c>
      <c r="U17" s="102"/>
      <c r="V17" s="102"/>
      <c r="W17" s="261">
        <v>0.1</v>
      </c>
      <c r="X17" s="102"/>
      <c r="Y17" s="261">
        <v>0.1</v>
      </c>
      <c r="Z17" s="108"/>
      <c r="AA17" s="261">
        <v>0.3</v>
      </c>
      <c r="AB17" s="108"/>
      <c r="AC17" s="108"/>
      <c r="AD17" s="108"/>
      <c r="AE17" s="108"/>
      <c r="AF17" s="108"/>
      <c r="AG17" s="101" t="s">
        <v>46</v>
      </c>
      <c r="AH17" s="262">
        <f>SUM(AH18:AH19)</f>
        <v>0</v>
      </c>
      <c r="AI17" s="98"/>
      <c r="AJ17" s="98"/>
      <c r="AK17" s="242"/>
      <c r="AL17" s="98"/>
      <c r="AM17" s="98"/>
      <c r="AN17" s="98"/>
      <c r="AO17" s="98"/>
      <c r="AP17" s="98"/>
      <c r="AQ17" s="98"/>
      <c r="AR17" s="98"/>
      <c r="AS17" s="98"/>
      <c r="AT17" s="98"/>
      <c r="AU17" s="98"/>
      <c r="AV17" s="98"/>
      <c r="AW17" s="98"/>
      <c r="AX17" s="98"/>
      <c r="AY17" s="98"/>
      <c r="AZ17" s="98"/>
      <c r="BA17" s="98"/>
      <c r="BB17" s="98"/>
      <c r="BC17" s="98"/>
      <c r="BD17" s="98"/>
      <c r="BE17" s="98"/>
      <c r="BF17" s="98"/>
      <c r="BG17" s="98"/>
      <c r="BH17" s="98"/>
    </row>
    <row r="18" spans="1:60" s="243" customFormat="1" ht="42" x14ac:dyDescent="0.35">
      <c r="A18" s="239"/>
      <c r="B18" s="240"/>
      <c r="C18" s="240"/>
      <c r="D18" s="240"/>
      <c r="E18" s="240"/>
      <c r="F18" s="215"/>
      <c r="G18" s="215"/>
      <c r="H18" s="749" t="s">
        <v>545</v>
      </c>
      <c r="I18" s="750"/>
      <c r="J18" s="129" t="s">
        <v>411</v>
      </c>
      <c r="K18" s="124" t="s">
        <v>60</v>
      </c>
      <c r="L18" s="121" t="s">
        <v>518</v>
      </c>
      <c r="M18" s="129" t="s">
        <v>69</v>
      </c>
      <c r="N18" s="224" t="s">
        <v>113</v>
      </c>
      <c r="O18" s="129" t="s">
        <v>14</v>
      </c>
      <c r="P18" s="129" t="s">
        <v>17</v>
      </c>
      <c r="Q18" s="218"/>
      <c r="R18" s="133"/>
      <c r="S18" s="133"/>
      <c r="T18" s="232">
        <v>0.7</v>
      </c>
      <c r="U18" s="133"/>
      <c r="V18" s="133"/>
      <c r="W18" s="133"/>
      <c r="X18" s="133"/>
      <c r="Y18" s="133"/>
      <c r="Z18" s="231"/>
      <c r="AA18" s="231"/>
      <c r="AB18" s="231"/>
      <c r="AC18" s="231"/>
      <c r="AD18" s="231"/>
      <c r="AE18" s="231"/>
      <c r="AF18" s="231"/>
      <c r="AG18" s="129" t="s">
        <v>46</v>
      </c>
      <c r="AH18" s="241">
        <v>0</v>
      </c>
      <c r="AI18" s="98"/>
      <c r="AJ18" s="98"/>
      <c r="AK18" s="242"/>
      <c r="AL18" s="98"/>
      <c r="AM18" s="98"/>
      <c r="AN18" s="98"/>
      <c r="AO18" s="98"/>
      <c r="AP18" s="98"/>
      <c r="AQ18" s="98"/>
      <c r="AR18" s="98"/>
      <c r="AS18" s="98"/>
      <c r="AT18" s="98"/>
      <c r="AU18" s="98"/>
      <c r="AV18" s="98"/>
      <c r="AW18" s="98"/>
      <c r="AX18" s="98"/>
      <c r="AY18" s="98"/>
      <c r="AZ18" s="98"/>
      <c r="BA18" s="98"/>
      <c r="BB18" s="98"/>
      <c r="BC18" s="98"/>
      <c r="BD18" s="98"/>
      <c r="BE18" s="98"/>
      <c r="BF18" s="98"/>
      <c r="BG18" s="98"/>
      <c r="BH18" s="98"/>
    </row>
    <row r="19" spans="1:60" s="243" customFormat="1" ht="42" x14ac:dyDescent="0.35">
      <c r="A19" s="239"/>
      <c r="B19" s="240"/>
      <c r="C19" s="240"/>
      <c r="D19" s="240"/>
      <c r="E19" s="240"/>
      <c r="F19" s="215"/>
      <c r="G19" s="215"/>
      <c r="H19" s="749" t="s">
        <v>546</v>
      </c>
      <c r="I19" s="750"/>
      <c r="J19" s="129" t="s">
        <v>134</v>
      </c>
      <c r="K19" s="124" t="s">
        <v>60</v>
      </c>
      <c r="L19" s="121" t="s">
        <v>518</v>
      </c>
      <c r="M19" s="129" t="s">
        <v>69</v>
      </c>
      <c r="N19" s="224" t="s">
        <v>43</v>
      </c>
      <c r="O19" s="129" t="s">
        <v>14</v>
      </c>
      <c r="P19" s="129" t="s">
        <v>17</v>
      </c>
      <c r="Q19" s="218"/>
      <c r="R19" s="133"/>
      <c r="S19" s="133"/>
      <c r="T19" s="232">
        <v>0.3</v>
      </c>
      <c r="U19" s="133"/>
      <c r="V19" s="133"/>
      <c r="W19" s="133"/>
      <c r="X19" s="133"/>
      <c r="Y19" s="133"/>
      <c r="Z19" s="231"/>
      <c r="AA19" s="231"/>
      <c r="AB19" s="231"/>
      <c r="AC19" s="231"/>
      <c r="AD19" s="231"/>
      <c r="AE19" s="231"/>
      <c r="AF19" s="231"/>
      <c r="AG19" s="129" t="s">
        <v>46</v>
      </c>
      <c r="AH19" s="241">
        <v>0</v>
      </c>
      <c r="AI19" s="98"/>
      <c r="AJ19" s="98"/>
      <c r="AK19" s="242"/>
      <c r="AL19" s="98"/>
      <c r="AM19" s="98"/>
      <c r="AN19" s="98"/>
      <c r="AO19" s="98"/>
      <c r="AP19" s="98"/>
      <c r="AQ19" s="98"/>
      <c r="AR19" s="98"/>
      <c r="AS19" s="98"/>
      <c r="AT19" s="98"/>
      <c r="AU19" s="98"/>
      <c r="AV19" s="98"/>
      <c r="AW19" s="98"/>
      <c r="AX19" s="98"/>
      <c r="AY19" s="98"/>
      <c r="AZ19" s="98"/>
      <c r="BA19" s="98"/>
      <c r="BB19" s="98"/>
      <c r="BC19" s="98"/>
      <c r="BD19" s="98"/>
      <c r="BE19" s="98"/>
      <c r="BF19" s="98"/>
      <c r="BG19" s="98"/>
      <c r="BH19" s="98"/>
    </row>
    <row r="20" spans="1:60" s="243" customFormat="1" ht="42" x14ac:dyDescent="0.35">
      <c r="A20" s="273"/>
      <c r="B20" s="274"/>
      <c r="C20" s="274"/>
      <c r="D20" s="274"/>
      <c r="E20" s="274"/>
      <c r="F20" s="100"/>
      <c r="G20" s="745" t="s">
        <v>547</v>
      </c>
      <c r="H20" s="746"/>
      <c r="I20" s="746"/>
      <c r="J20" s="746"/>
      <c r="K20" s="747"/>
      <c r="L20" s="101" t="s">
        <v>513</v>
      </c>
      <c r="M20" s="101"/>
      <c r="N20" s="102" t="s">
        <v>43</v>
      </c>
      <c r="O20" s="101" t="s">
        <v>14</v>
      </c>
      <c r="P20" s="101" t="s">
        <v>17</v>
      </c>
      <c r="Q20" s="259" t="s">
        <v>110</v>
      </c>
      <c r="R20" s="103">
        <v>1</v>
      </c>
      <c r="S20" s="260" t="s">
        <v>45</v>
      </c>
      <c r="T20" s="150">
        <v>0.5</v>
      </c>
      <c r="U20" s="102"/>
      <c r="V20" s="102"/>
      <c r="W20" s="261">
        <v>0.1</v>
      </c>
      <c r="X20" s="102"/>
      <c r="Y20" s="261">
        <v>0.1</v>
      </c>
      <c r="Z20" s="108"/>
      <c r="AA20" s="261">
        <v>0.3</v>
      </c>
      <c r="AB20" s="108"/>
      <c r="AC20" s="108"/>
      <c r="AD20" s="108"/>
      <c r="AE20" s="108"/>
      <c r="AF20" s="108"/>
      <c r="AG20" s="101" t="s">
        <v>46</v>
      </c>
      <c r="AH20" s="262">
        <f>SUM(AH21:AH22)</f>
        <v>0</v>
      </c>
      <c r="AI20" s="98"/>
      <c r="AJ20" s="98"/>
      <c r="AK20" s="242"/>
      <c r="AL20" s="98"/>
      <c r="AM20" s="98"/>
      <c r="AN20" s="98"/>
      <c r="AO20" s="98"/>
      <c r="AP20" s="98"/>
      <c r="AQ20" s="98"/>
      <c r="AR20" s="98"/>
      <c r="AS20" s="98"/>
      <c r="AT20" s="98"/>
      <c r="AU20" s="98"/>
      <c r="AV20" s="98"/>
      <c r="AW20" s="98"/>
      <c r="AX20" s="98"/>
      <c r="AY20" s="98"/>
      <c r="AZ20" s="98"/>
      <c r="BA20" s="98"/>
      <c r="BB20" s="98"/>
      <c r="BC20" s="98"/>
      <c r="BD20" s="98"/>
      <c r="BE20" s="98"/>
      <c r="BF20" s="98"/>
      <c r="BG20" s="98"/>
      <c r="BH20" s="98"/>
    </row>
    <row r="21" spans="1:60" s="243" customFormat="1" ht="42" x14ac:dyDescent="0.35">
      <c r="A21" s="273"/>
      <c r="B21" s="274"/>
      <c r="C21" s="274"/>
      <c r="D21" s="274"/>
      <c r="E21" s="274"/>
      <c r="F21" s="215"/>
      <c r="G21" s="215"/>
      <c r="H21" s="749" t="s">
        <v>548</v>
      </c>
      <c r="I21" s="750"/>
      <c r="J21" s="129" t="s">
        <v>112</v>
      </c>
      <c r="K21" s="124" t="s">
        <v>60</v>
      </c>
      <c r="L21" s="121" t="s">
        <v>518</v>
      </c>
      <c r="M21" s="129" t="s">
        <v>69</v>
      </c>
      <c r="N21" s="224" t="s">
        <v>113</v>
      </c>
      <c r="O21" s="129" t="s">
        <v>14</v>
      </c>
      <c r="P21" s="129" t="s">
        <v>17</v>
      </c>
      <c r="Q21" s="218"/>
      <c r="R21" s="133"/>
      <c r="S21" s="133"/>
      <c r="T21" s="232">
        <v>0.7</v>
      </c>
      <c r="U21" s="133"/>
      <c r="V21" s="133"/>
      <c r="W21" s="133"/>
      <c r="X21" s="133"/>
      <c r="Y21" s="133"/>
      <c r="Z21" s="231"/>
      <c r="AA21" s="231"/>
      <c r="AB21" s="231"/>
      <c r="AC21" s="231"/>
      <c r="AD21" s="231"/>
      <c r="AE21" s="231"/>
      <c r="AF21" s="231"/>
      <c r="AG21" s="129" t="s">
        <v>46</v>
      </c>
      <c r="AH21" s="241">
        <v>0</v>
      </c>
      <c r="AI21" s="98"/>
      <c r="AJ21" s="98"/>
      <c r="AK21" s="242"/>
      <c r="AL21" s="98"/>
      <c r="AM21" s="98"/>
      <c r="AN21" s="98"/>
      <c r="AO21" s="98"/>
      <c r="AP21" s="98"/>
      <c r="AQ21" s="98"/>
      <c r="AR21" s="98"/>
      <c r="AS21" s="98"/>
      <c r="AT21" s="98"/>
      <c r="AU21" s="98"/>
      <c r="AV21" s="98"/>
      <c r="AW21" s="98"/>
      <c r="AX21" s="98"/>
      <c r="AY21" s="98"/>
      <c r="AZ21" s="98"/>
      <c r="BA21" s="98"/>
      <c r="BB21" s="98"/>
      <c r="BC21" s="98"/>
      <c r="BD21" s="98"/>
      <c r="BE21" s="98"/>
      <c r="BF21" s="98"/>
      <c r="BG21" s="98"/>
      <c r="BH21" s="98"/>
    </row>
    <row r="22" spans="1:60" s="243" customFormat="1" ht="42.75" thickBot="1" x14ac:dyDescent="0.4">
      <c r="A22" s="273"/>
      <c r="B22" s="274"/>
      <c r="C22" s="274"/>
      <c r="D22" s="274"/>
      <c r="E22" s="274"/>
      <c r="F22" s="215"/>
      <c r="G22" s="215"/>
      <c r="H22" s="749" t="s">
        <v>549</v>
      </c>
      <c r="I22" s="750"/>
      <c r="J22" s="129" t="s">
        <v>115</v>
      </c>
      <c r="K22" s="124" t="s">
        <v>60</v>
      </c>
      <c r="L22" s="121" t="s">
        <v>518</v>
      </c>
      <c r="M22" s="129" t="s">
        <v>69</v>
      </c>
      <c r="N22" s="224" t="s">
        <v>43</v>
      </c>
      <c r="O22" s="129" t="s">
        <v>14</v>
      </c>
      <c r="P22" s="129" t="s">
        <v>17</v>
      </c>
      <c r="Q22" s="218"/>
      <c r="R22" s="133"/>
      <c r="S22" s="133"/>
      <c r="T22" s="232">
        <v>0.3</v>
      </c>
      <c r="U22" s="133"/>
      <c r="V22" s="133"/>
      <c r="W22" s="133"/>
      <c r="X22" s="133"/>
      <c r="Y22" s="133"/>
      <c r="Z22" s="231"/>
      <c r="AA22" s="231"/>
      <c r="AB22" s="231"/>
      <c r="AC22" s="231"/>
      <c r="AD22" s="231"/>
      <c r="AE22" s="231"/>
      <c r="AF22" s="231"/>
      <c r="AG22" s="129" t="s">
        <v>46</v>
      </c>
      <c r="AH22" s="241">
        <v>0</v>
      </c>
      <c r="AI22" s="98"/>
      <c r="AJ22" s="98"/>
      <c r="AK22" s="242"/>
      <c r="AL22" s="98"/>
      <c r="AM22" s="98"/>
      <c r="AN22" s="98"/>
      <c r="AO22" s="98"/>
      <c r="AP22" s="98"/>
      <c r="AQ22" s="98"/>
      <c r="AR22" s="98"/>
      <c r="AS22" s="98"/>
      <c r="AT22" s="98"/>
      <c r="AU22" s="98"/>
      <c r="AV22" s="98"/>
      <c r="AW22" s="98"/>
      <c r="AX22" s="98"/>
      <c r="AY22" s="98"/>
      <c r="AZ22" s="98"/>
      <c r="BA22" s="98"/>
      <c r="BB22" s="98"/>
      <c r="BC22" s="98"/>
      <c r="BD22" s="98"/>
      <c r="BE22" s="98"/>
      <c r="BF22" s="98"/>
      <c r="BG22" s="98"/>
      <c r="BH22" s="98"/>
    </row>
    <row r="23" spans="1:60" s="13" customFormat="1" ht="21.75" thickBot="1" x14ac:dyDescent="0.4">
      <c r="J23" s="32"/>
      <c r="L23" s="70"/>
      <c r="M23" s="70"/>
      <c r="O23" s="70"/>
      <c r="P23" s="70"/>
      <c r="Q23" s="32"/>
      <c r="T23" s="29"/>
      <c r="AG23" s="270" t="s">
        <v>70</v>
      </c>
      <c r="AH23" s="271">
        <f>AH5+AH13+AH16</f>
        <v>54117461</v>
      </c>
    </row>
    <row r="24" spans="1:60" s="13" customFormat="1" ht="18.75" x14ac:dyDescent="0.3">
      <c r="J24" s="32"/>
      <c r="L24" s="70"/>
      <c r="M24" s="70"/>
      <c r="O24" s="70"/>
      <c r="P24" s="70"/>
      <c r="Q24" s="32"/>
      <c r="T24" s="29"/>
      <c r="AG24" s="70"/>
    </row>
    <row r="25" spans="1:60" s="13" customFormat="1" ht="18.75" x14ac:dyDescent="0.3">
      <c r="J25" s="32"/>
      <c r="L25" s="70"/>
      <c r="M25" s="70"/>
      <c r="O25" s="70"/>
      <c r="P25" s="70"/>
      <c r="Q25" s="32"/>
      <c r="T25" s="29"/>
      <c r="AG25" s="70"/>
    </row>
    <row r="26" spans="1:60" s="13" customFormat="1" ht="18.75" x14ac:dyDescent="0.3">
      <c r="J26" s="32"/>
      <c r="L26" s="70"/>
      <c r="M26" s="70"/>
      <c r="O26" s="70"/>
      <c r="P26" s="70"/>
      <c r="Q26" s="32"/>
      <c r="T26" s="29"/>
      <c r="AG26" s="70"/>
    </row>
    <row r="27" spans="1:60" s="13" customFormat="1" ht="18.75" x14ac:dyDescent="0.3">
      <c r="J27" s="32"/>
      <c r="L27" s="70"/>
      <c r="M27" s="70"/>
      <c r="O27" s="70"/>
      <c r="P27" s="70"/>
      <c r="Q27" s="32"/>
      <c r="T27" s="29"/>
      <c r="AG27" s="70"/>
    </row>
    <row r="28" spans="1:60" s="13" customFormat="1" ht="19.5" customHeight="1" thickBot="1" x14ac:dyDescent="0.4">
      <c r="F28" s="320" t="s">
        <v>80</v>
      </c>
      <c r="G28" s="320"/>
      <c r="H28" s="320"/>
      <c r="I28" s="71"/>
      <c r="J28" s="28"/>
      <c r="K28" s="28"/>
      <c r="M28" s="28" t="s">
        <v>81</v>
      </c>
      <c r="N28" s="59"/>
      <c r="O28" s="59"/>
      <c r="P28" s="59"/>
      <c r="Q28" s="59"/>
      <c r="T28" s="29"/>
      <c r="AG28" s="70"/>
    </row>
    <row r="29" spans="1:60" s="13" customFormat="1" ht="21" x14ac:dyDescent="0.35">
      <c r="F29" s="280"/>
      <c r="G29" s="280"/>
      <c r="H29" s="280"/>
      <c r="I29" s="280" t="s">
        <v>550</v>
      </c>
      <c r="J29" s="280"/>
      <c r="K29" s="280"/>
      <c r="L29" s="98"/>
      <c r="M29" s="280"/>
      <c r="N29" s="739" t="s">
        <v>72</v>
      </c>
      <c r="O29" s="739"/>
      <c r="P29" s="739"/>
      <c r="Q29" s="739"/>
      <c r="T29" s="29"/>
      <c r="AG29" s="32"/>
    </row>
    <row r="30" spans="1:60" s="13" customFormat="1" ht="45" customHeight="1" x14ac:dyDescent="0.35">
      <c r="F30" s="98"/>
      <c r="G30" s="98"/>
      <c r="H30" s="98"/>
      <c r="I30" s="268" t="s">
        <v>551</v>
      </c>
      <c r="J30" s="280"/>
      <c r="K30" s="280"/>
      <c r="L30" s="98"/>
      <c r="M30" s="280"/>
      <c r="N30" s="740" t="s">
        <v>123</v>
      </c>
      <c r="O30" s="740"/>
      <c r="P30" s="740"/>
      <c r="Q30" s="740"/>
      <c r="T30" s="29"/>
      <c r="AG30" s="32"/>
    </row>
    <row r="31" spans="1:60" s="6" customFormat="1" ht="12.75" customHeight="1" x14ac:dyDescent="0.35">
      <c r="F31" s="738"/>
      <c r="G31" s="738"/>
      <c r="H31" s="738"/>
      <c r="I31" s="738"/>
      <c r="J31" s="269"/>
      <c r="K31" s="280"/>
      <c r="L31" s="98"/>
      <c r="M31" s="281"/>
      <c r="N31" s="281"/>
      <c r="O31" s="281"/>
      <c r="P31" s="281"/>
      <c r="Q31" s="281"/>
      <c r="T31" s="34"/>
      <c r="AG31" s="33"/>
    </row>
    <row r="32" spans="1:60" s="6" customFormat="1" ht="21" x14ac:dyDescent="0.35">
      <c r="F32" s="738"/>
      <c r="G32" s="738"/>
      <c r="H32" s="738"/>
      <c r="I32" s="738"/>
      <c r="J32" s="269"/>
      <c r="K32" s="98"/>
      <c r="L32" s="281"/>
      <c r="M32" s="281"/>
      <c r="N32" s="98"/>
      <c r="O32" s="281"/>
      <c r="P32" s="281"/>
      <c r="Q32" s="269"/>
      <c r="T32" s="34"/>
      <c r="AG32" s="33"/>
    </row>
    <row r="33" spans="2:34" s="6" customFormat="1" ht="21" x14ac:dyDescent="0.35">
      <c r="F33" s="98"/>
      <c r="G33" s="98"/>
      <c r="H33" s="98"/>
      <c r="I33" s="98"/>
      <c r="J33" s="269"/>
      <c r="K33" s="98"/>
      <c r="L33" s="281"/>
      <c r="M33" s="281"/>
      <c r="N33" s="98"/>
      <c r="O33" s="281"/>
      <c r="P33" s="281"/>
      <c r="Q33" s="269"/>
      <c r="T33" s="34"/>
      <c r="AG33" s="33"/>
    </row>
    <row r="34" spans="2:34" s="6" customFormat="1" ht="12.75" x14ac:dyDescent="0.2">
      <c r="J34" s="30"/>
      <c r="L34" s="33"/>
      <c r="M34" s="33"/>
      <c r="O34" s="33"/>
      <c r="P34" s="33"/>
      <c r="Q34" s="30"/>
      <c r="T34" s="34"/>
      <c r="AG34" s="33"/>
    </row>
    <row r="35" spans="2:34" s="6" customFormat="1" ht="12.75" x14ac:dyDescent="0.2">
      <c r="J35" s="30"/>
      <c r="L35" s="33"/>
      <c r="M35" s="33"/>
      <c r="O35" s="33"/>
      <c r="P35" s="33"/>
      <c r="Q35" s="30"/>
      <c r="T35" s="34"/>
      <c r="AG35" s="33"/>
    </row>
    <row r="36" spans="2:34" s="6" customFormat="1" ht="12.75" x14ac:dyDescent="0.2">
      <c r="J36" s="30"/>
      <c r="L36" s="33"/>
      <c r="M36" s="33"/>
      <c r="O36" s="33"/>
      <c r="P36" s="33"/>
      <c r="Q36" s="30"/>
      <c r="T36" s="34"/>
      <c r="AG36" s="33"/>
    </row>
    <row r="37" spans="2:34" s="6" customFormat="1" ht="12.75" x14ac:dyDescent="0.2">
      <c r="J37" s="30"/>
      <c r="L37" s="33"/>
      <c r="M37" s="33"/>
      <c r="O37" s="33"/>
      <c r="P37" s="33"/>
      <c r="Q37" s="30"/>
      <c r="T37" s="34"/>
      <c r="AG37" s="33"/>
    </row>
    <row r="38" spans="2:34" s="6" customFormat="1" ht="12.75" x14ac:dyDescent="0.2">
      <c r="J38" s="30"/>
      <c r="L38" s="33"/>
      <c r="M38" s="33"/>
      <c r="O38" s="33"/>
      <c r="P38" s="33"/>
      <c r="Q38" s="30"/>
      <c r="T38" s="34"/>
      <c r="AG38" s="33"/>
    </row>
    <row r="39" spans="2:34" s="6" customFormat="1" ht="12.75" x14ac:dyDescent="0.2">
      <c r="J39" s="30"/>
      <c r="L39" s="33"/>
      <c r="M39" s="33"/>
      <c r="O39" s="33"/>
      <c r="P39" s="33"/>
      <c r="Q39" s="30"/>
      <c r="T39" s="34"/>
      <c r="AG39" s="33"/>
    </row>
    <row r="40" spans="2:34" s="6" customFormat="1" ht="12.75" x14ac:dyDescent="0.2">
      <c r="J40" s="30"/>
      <c r="L40" s="33"/>
      <c r="M40" s="33"/>
      <c r="O40" s="33"/>
      <c r="P40" s="33"/>
      <c r="Q40" s="30"/>
      <c r="T40" s="34"/>
      <c r="AG40" s="33"/>
    </row>
    <row r="41" spans="2:34" s="6" customFormat="1" ht="12.75" x14ac:dyDescent="0.2">
      <c r="J41" s="30"/>
      <c r="L41" s="33"/>
      <c r="M41" s="33"/>
      <c r="O41" s="33"/>
      <c r="P41" s="33"/>
      <c r="Q41" s="30"/>
      <c r="T41" s="34"/>
      <c r="AG41" s="33"/>
    </row>
    <row r="42" spans="2:34" s="6" customFormat="1" ht="12.75" x14ac:dyDescent="0.2">
      <c r="J42" s="30"/>
      <c r="L42" s="33"/>
      <c r="M42" s="33"/>
      <c r="O42" s="33"/>
      <c r="P42" s="33"/>
      <c r="Q42" s="30"/>
      <c r="T42" s="34"/>
      <c r="AG42" s="33"/>
    </row>
    <row r="43" spans="2:34" s="6" customFormat="1" ht="12.75" x14ac:dyDescent="0.2">
      <c r="J43" s="30"/>
      <c r="L43" s="33"/>
      <c r="M43" s="33"/>
      <c r="O43" s="33"/>
      <c r="P43" s="33"/>
      <c r="Q43" s="30"/>
      <c r="T43" s="34"/>
      <c r="AG43" s="33"/>
    </row>
    <row r="44" spans="2:34" s="6" customFormat="1" ht="12.75" x14ac:dyDescent="0.2">
      <c r="B44" s="31"/>
      <c r="C44" s="81"/>
      <c r="D44" s="81"/>
      <c r="E44" s="81"/>
      <c r="J44" s="33"/>
      <c r="K44" s="31"/>
      <c r="L44" s="33"/>
      <c r="M44" s="33"/>
      <c r="N44" s="31"/>
      <c r="O44" s="33"/>
      <c r="P44" s="33"/>
      <c r="Q44" s="82"/>
      <c r="R44" s="81"/>
      <c r="S44" s="81"/>
      <c r="T44" s="83"/>
      <c r="U44" s="31"/>
      <c r="V44" s="31"/>
      <c r="W44" s="31"/>
      <c r="X44" s="31"/>
      <c r="Y44" s="31"/>
      <c r="Z44" s="31"/>
      <c r="AA44" s="31"/>
      <c r="AB44" s="31"/>
      <c r="AC44" s="31"/>
      <c r="AD44" s="31"/>
      <c r="AE44" s="31"/>
      <c r="AF44" s="31"/>
      <c r="AG44" s="82"/>
      <c r="AH44" s="84"/>
    </row>
  </sheetData>
  <mergeCells count="37">
    <mergeCell ref="J1:P1"/>
    <mergeCell ref="U1:V1"/>
    <mergeCell ref="W1:X1"/>
    <mergeCell ref="Y1:Z1"/>
    <mergeCell ref="AA1:AB1"/>
    <mergeCell ref="F32:I32"/>
    <mergeCell ref="AG2:AH2"/>
    <mergeCell ref="F3:N3"/>
    <mergeCell ref="O3:P3"/>
    <mergeCell ref="Q3:Q4"/>
    <mergeCell ref="R3:R4"/>
    <mergeCell ref="S3:S4"/>
    <mergeCell ref="T3:T4"/>
    <mergeCell ref="U3:V3"/>
    <mergeCell ref="W3:X3"/>
    <mergeCell ref="Y3:Z3"/>
    <mergeCell ref="AC1:AF3"/>
    <mergeCell ref="K2:P2"/>
    <mergeCell ref="Q2:R2"/>
    <mergeCell ref="AA3:AB3"/>
    <mergeCell ref="AG3:AG4"/>
    <mergeCell ref="N30:Q30"/>
    <mergeCell ref="F31:I31"/>
    <mergeCell ref="H18:I18"/>
    <mergeCell ref="H19:I19"/>
    <mergeCell ref="H15:I15"/>
    <mergeCell ref="H21:I21"/>
    <mergeCell ref="H22:I22"/>
    <mergeCell ref="F16:K16"/>
    <mergeCell ref="G17:K17"/>
    <mergeCell ref="G20:K20"/>
    <mergeCell ref="AH3:AH4"/>
    <mergeCell ref="N29:Q29"/>
    <mergeCell ref="F5:K5"/>
    <mergeCell ref="G6:K6"/>
    <mergeCell ref="F13:K13"/>
    <mergeCell ref="G14:K14"/>
  </mergeCells>
  <pageMargins left="0.19685039370078741" right="0.19685039370078741" top="0.23622047244094491" bottom="0.23622047244094491" header="0.31496062992125984" footer="0.31496062992125984"/>
  <pageSetup paperSize="5" scale="39" fitToHeight="0" orientation="landscape" r:id="rId1"/>
  <headerFooter>
    <oddFooter>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1A6B-6DA5-408E-9D0E-7B35F028CB77}">
  <sheetPr>
    <tabColor rgb="FFFFFF00"/>
  </sheetPr>
  <dimension ref="A1:BH65"/>
  <sheetViews>
    <sheetView showGridLines="0" topLeftCell="F30" zoomScale="70" zoomScaleNormal="70" workbookViewId="0">
      <selection activeCell="H38" sqref="H38:J38"/>
    </sheetView>
  </sheetViews>
  <sheetFormatPr defaultColWidth="11.42578125" defaultRowHeight="15.75" x14ac:dyDescent="0.25"/>
  <cols>
    <col min="1" max="1" width="14.7109375" style="35" hidden="1" customWidth="1"/>
    <col min="2" max="2" width="13.42578125" style="37" hidden="1" customWidth="1"/>
    <col min="3" max="5" width="13.42578125" style="40" hidden="1" customWidth="1"/>
    <col min="6" max="7" width="5.42578125" style="35" customWidth="1"/>
    <col min="8" max="8" width="11" style="35" customWidth="1"/>
    <col min="9" max="9" width="86.42578125" style="35" customWidth="1"/>
    <col min="10" max="10" width="70" style="38" customWidth="1"/>
    <col min="11" max="11" width="24.7109375" style="37" customWidth="1"/>
    <col min="12" max="12" width="52" style="37" customWidth="1"/>
    <col min="13" max="13" width="20.5703125" style="38" customWidth="1"/>
    <col min="14" max="14" width="15.7109375" style="37" hidden="1" customWidth="1"/>
    <col min="15" max="15" width="23.85546875" style="38" customWidth="1"/>
    <col min="16" max="16" width="24.28515625" style="38" customWidth="1"/>
    <col min="17" max="17" width="36.28515625" style="76" customWidth="1"/>
    <col min="18" max="18" width="30.42578125" style="77" customWidth="1"/>
    <col min="19" max="19" width="17.5703125" style="77" hidden="1" customWidth="1"/>
    <col min="20" max="20" width="16" style="78" customWidth="1"/>
    <col min="21" max="28" width="8.7109375" style="62" hidden="1" customWidth="1"/>
    <col min="29" max="29" width="53.28515625" style="62" hidden="1" customWidth="1"/>
    <col min="30" max="30" width="46.140625" style="62" hidden="1" customWidth="1"/>
    <col min="31" max="32" width="39.140625" style="62" hidden="1" customWidth="1"/>
    <col min="33" max="33" width="21" style="77" customWidth="1"/>
    <col min="34" max="34" width="32.85546875" style="79" customWidth="1"/>
    <col min="35" max="35" width="33" style="35" customWidth="1"/>
    <col min="36" max="36" width="11.42578125" style="35"/>
    <col min="37" max="37" width="18.42578125" style="35" bestFit="1" customWidth="1"/>
    <col min="38" max="16384" width="11.42578125" style="35"/>
  </cols>
  <sheetData>
    <row r="1" spans="1:60" s="7" customFormat="1" ht="61.5" customHeight="1" x14ac:dyDescent="0.3">
      <c r="A1" s="1"/>
      <c r="B1" s="1"/>
      <c r="C1" s="1"/>
      <c r="D1" s="1"/>
      <c r="E1" s="1"/>
      <c r="F1" s="2"/>
      <c r="G1" s="2"/>
      <c r="H1" s="2"/>
      <c r="I1" s="3"/>
      <c r="J1" s="775" t="s">
        <v>0</v>
      </c>
      <c r="K1" s="775"/>
      <c r="L1" s="775"/>
      <c r="M1" s="775"/>
      <c r="N1" s="775"/>
      <c r="O1" s="775"/>
      <c r="P1" s="775"/>
      <c r="Q1" s="67"/>
      <c r="R1" s="14"/>
      <c r="S1" s="829"/>
      <c r="T1" s="829"/>
      <c r="U1" s="849"/>
      <c r="V1" s="814"/>
      <c r="W1" s="813"/>
      <c r="X1" s="814"/>
      <c r="Y1" s="813"/>
      <c r="Z1" s="814"/>
      <c r="AA1" s="813"/>
      <c r="AB1" s="814"/>
      <c r="AC1" s="820" t="s">
        <v>1</v>
      </c>
      <c r="AD1" s="821"/>
      <c r="AE1" s="821"/>
      <c r="AF1" s="822"/>
      <c r="AG1" s="44" t="s">
        <v>2</v>
      </c>
      <c r="AH1" s="45" t="s">
        <v>3</v>
      </c>
    </row>
    <row r="2" spans="1:60" s="7" customFormat="1" ht="34.5" customHeight="1" x14ac:dyDescent="0.2">
      <c r="A2" s="1"/>
      <c r="B2" s="1"/>
      <c r="C2" s="1"/>
      <c r="D2" s="1"/>
      <c r="E2" s="1"/>
      <c r="F2" s="2"/>
      <c r="G2" s="2"/>
      <c r="H2" s="2"/>
      <c r="I2" s="3"/>
      <c r="J2" s="8" t="s">
        <v>4</v>
      </c>
      <c r="K2" s="935" t="s">
        <v>552</v>
      </c>
      <c r="L2" s="935"/>
      <c r="M2" s="935"/>
      <c r="N2" s="935"/>
      <c r="O2" s="935"/>
      <c r="P2" s="936"/>
      <c r="Q2" s="765" t="s">
        <v>6</v>
      </c>
      <c r="R2" s="762"/>
      <c r="S2" s="715"/>
      <c r="T2" s="716"/>
      <c r="U2" s="68"/>
      <c r="V2" s="69"/>
      <c r="W2" s="68"/>
      <c r="X2" s="69"/>
      <c r="Y2" s="68"/>
      <c r="Z2" s="69"/>
      <c r="AA2" s="68"/>
      <c r="AB2" s="69"/>
      <c r="AC2" s="823"/>
      <c r="AD2" s="824"/>
      <c r="AE2" s="824"/>
      <c r="AF2" s="825"/>
      <c r="AG2" s="761" t="s">
        <v>7</v>
      </c>
      <c r="AH2" s="762"/>
    </row>
    <row r="3" spans="1:60" s="14" customFormat="1" ht="37.5" customHeight="1" x14ac:dyDescent="0.3">
      <c r="A3" s="12"/>
      <c r="B3" s="12"/>
      <c r="C3" s="12"/>
      <c r="D3" s="12"/>
      <c r="E3" s="12"/>
      <c r="F3" s="778" t="s">
        <v>8</v>
      </c>
      <c r="G3" s="779"/>
      <c r="H3" s="779"/>
      <c r="I3" s="779"/>
      <c r="J3" s="780"/>
      <c r="K3" s="780"/>
      <c r="L3" s="780"/>
      <c r="M3" s="780"/>
      <c r="N3" s="781"/>
      <c r="O3" s="765" t="s">
        <v>9</v>
      </c>
      <c r="P3" s="762"/>
      <c r="Q3" s="929" t="s">
        <v>10</v>
      </c>
      <c r="R3" s="937" t="s">
        <v>11</v>
      </c>
      <c r="S3" s="864" t="s">
        <v>12</v>
      </c>
      <c r="T3" s="864" t="s">
        <v>13</v>
      </c>
      <c r="U3" s="863" t="s">
        <v>14</v>
      </c>
      <c r="V3" s="863"/>
      <c r="W3" s="863" t="s">
        <v>15</v>
      </c>
      <c r="X3" s="863"/>
      <c r="Y3" s="863" t="s">
        <v>16</v>
      </c>
      <c r="Z3" s="863"/>
      <c r="AA3" s="863" t="s">
        <v>17</v>
      </c>
      <c r="AB3" s="863"/>
      <c r="AC3" s="826"/>
      <c r="AD3" s="827"/>
      <c r="AE3" s="827"/>
      <c r="AF3" s="828"/>
      <c r="AG3" s="934" t="s">
        <v>18</v>
      </c>
      <c r="AH3" s="939" t="s">
        <v>19</v>
      </c>
    </row>
    <row r="4" spans="1:60" s="13" customFormat="1" ht="131.25" x14ac:dyDescent="0.3">
      <c r="A4" s="15" t="s">
        <v>20</v>
      </c>
      <c r="B4" s="15" t="s">
        <v>21</v>
      </c>
      <c r="C4" s="15" t="s">
        <v>22</v>
      </c>
      <c r="D4" s="15" t="s">
        <v>23</v>
      </c>
      <c r="E4" s="15" t="s">
        <v>24</v>
      </c>
      <c r="F4" s="16" t="s">
        <v>25</v>
      </c>
      <c r="G4" s="16" t="s">
        <v>26</v>
      </c>
      <c r="H4" s="16" t="s">
        <v>27</v>
      </c>
      <c r="I4" s="17"/>
      <c r="J4" s="18" t="s">
        <v>28</v>
      </c>
      <c r="K4" s="18" t="s">
        <v>29</v>
      </c>
      <c r="L4" s="19" t="s">
        <v>30</v>
      </c>
      <c r="M4" s="18" t="s">
        <v>31</v>
      </c>
      <c r="N4" s="19" t="s">
        <v>32</v>
      </c>
      <c r="O4" s="20" t="s">
        <v>33</v>
      </c>
      <c r="P4" s="21" t="s">
        <v>34</v>
      </c>
      <c r="Q4" s="930"/>
      <c r="R4" s="938"/>
      <c r="S4" s="865"/>
      <c r="T4" s="865"/>
      <c r="U4" s="22" t="s">
        <v>11</v>
      </c>
      <c r="V4" s="22" t="s">
        <v>35</v>
      </c>
      <c r="W4" s="22" t="s">
        <v>11</v>
      </c>
      <c r="X4" s="22" t="s">
        <v>35</v>
      </c>
      <c r="Y4" s="22" t="s">
        <v>11</v>
      </c>
      <c r="Z4" s="22" t="s">
        <v>35</v>
      </c>
      <c r="AA4" s="22" t="s">
        <v>11</v>
      </c>
      <c r="AB4" s="22" t="s">
        <v>35</v>
      </c>
      <c r="AC4" s="23" t="s">
        <v>36</v>
      </c>
      <c r="AD4" s="23" t="s">
        <v>37</v>
      </c>
      <c r="AE4" s="23" t="s">
        <v>38</v>
      </c>
      <c r="AF4" s="23" t="s">
        <v>39</v>
      </c>
      <c r="AG4" s="934"/>
      <c r="AH4" s="939"/>
    </row>
    <row r="5" spans="1:60" s="99" customFormat="1" ht="63" x14ac:dyDescent="0.35">
      <c r="A5" s="149"/>
      <c r="B5" s="89"/>
      <c r="C5" s="89">
        <v>1</v>
      </c>
      <c r="D5" s="89"/>
      <c r="E5" s="89"/>
      <c r="F5" s="782" t="s">
        <v>553</v>
      </c>
      <c r="G5" s="783"/>
      <c r="H5" s="783"/>
      <c r="I5" s="783"/>
      <c r="J5" s="783"/>
      <c r="K5" s="784"/>
      <c r="L5" s="89" t="s">
        <v>554</v>
      </c>
      <c r="M5" s="88"/>
      <c r="N5" s="89" t="s">
        <v>113</v>
      </c>
      <c r="O5" s="88" t="s">
        <v>14</v>
      </c>
      <c r="P5" s="88" t="s">
        <v>17</v>
      </c>
      <c r="Q5" s="90" t="s">
        <v>555</v>
      </c>
      <c r="R5" s="256">
        <v>75000</v>
      </c>
      <c r="S5" s="257" t="s">
        <v>219</v>
      </c>
      <c r="T5" s="151">
        <v>0.9</v>
      </c>
      <c r="U5" s="151"/>
      <c r="V5" s="96"/>
      <c r="W5" s="151"/>
      <c r="X5" s="96"/>
      <c r="Y5" s="151"/>
      <c r="Z5" s="96"/>
      <c r="AA5" s="96"/>
      <c r="AB5" s="96"/>
      <c r="AC5" s="96"/>
      <c r="AD5" s="96"/>
      <c r="AE5" s="96"/>
      <c r="AF5" s="96"/>
      <c r="AG5" s="97" t="s">
        <v>46</v>
      </c>
      <c r="AH5" s="236">
        <f>+AH6+AH10+AH14+AH19+AH26</f>
        <v>15031300.636363627</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243" customFormat="1" ht="40.15" customHeight="1" x14ac:dyDescent="0.35">
      <c r="A6" s="119"/>
      <c r="B6" s="119"/>
      <c r="C6" s="102">
        <v>1</v>
      </c>
      <c r="D6" s="102">
        <v>1</v>
      </c>
      <c r="E6" s="102"/>
      <c r="F6" s="100"/>
      <c r="G6" s="745" t="s">
        <v>556</v>
      </c>
      <c r="H6" s="746"/>
      <c r="I6" s="746"/>
      <c r="J6" s="746"/>
      <c r="K6" s="747"/>
      <c r="L6" s="102" t="s">
        <v>554</v>
      </c>
      <c r="M6" s="282"/>
      <c r="N6" s="102" t="s">
        <v>113</v>
      </c>
      <c r="O6" s="101" t="s">
        <v>14</v>
      </c>
      <c r="P6" s="101" t="s">
        <v>17</v>
      </c>
      <c r="Q6" s="259" t="s">
        <v>557</v>
      </c>
      <c r="R6" s="103">
        <v>1</v>
      </c>
      <c r="S6" s="260" t="s">
        <v>45</v>
      </c>
      <c r="T6" s="150">
        <v>0.15</v>
      </c>
      <c r="U6" s="261">
        <v>0.25</v>
      </c>
      <c r="V6" s="261"/>
      <c r="W6" s="261">
        <v>0.25</v>
      </c>
      <c r="X6" s="102"/>
      <c r="Y6" s="261">
        <v>0.25</v>
      </c>
      <c r="Z6" s="108"/>
      <c r="AA6" s="261">
        <v>0.25</v>
      </c>
      <c r="AB6" s="108"/>
      <c r="AC6" s="108"/>
      <c r="AD6" s="108"/>
      <c r="AE6" s="108"/>
      <c r="AF6" s="108"/>
      <c r="AG6" s="101" t="s">
        <v>46</v>
      </c>
      <c r="AH6" s="262">
        <f>SUM(AH7:AH9)</f>
        <v>570110.03181818186</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row>
    <row r="7" spans="1:60" s="266" customFormat="1" ht="60" customHeight="1" x14ac:dyDescent="0.35">
      <c r="A7" s="263" t="str">
        <f t="shared" ref="A7" si="0">+ CONCATENATE("ID", "-", B7, "-",C7, ".", D7, ".", E7)</f>
        <v>ID-DCA-1.1.1</v>
      </c>
      <c r="B7" s="124" t="s">
        <v>525</v>
      </c>
      <c r="C7" s="124">
        <v>1</v>
      </c>
      <c r="D7" s="124">
        <f>D6</f>
        <v>1</v>
      </c>
      <c r="E7" s="124">
        <v>1</v>
      </c>
      <c r="F7" s="135"/>
      <c r="G7" s="120"/>
      <c r="H7" s="743" t="s">
        <v>558</v>
      </c>
      <c r="I7" s="744"/>
      <c r="J7" s="283" t="s">
        <v>559</v>
      </c>
      <c r="K7" s="124" t="s">
        <v>525</v>
      </c>
      <c r="L7" s="124" t="s">
        <v>560</v>
      </c>
      <c r="M7" s="124" t="s">
        <v>525</v>
      </c>
      <c r="N7" s="124" t="s">
        <v>113</v>
      </c>
      <c r="O7" s="121" t="s">
        <v>14</v>
      </c>
      <c r="P7" s="121" t="s">
        <v>17</v>
      </c>
      <c r="Q7" s="284"/>
      <c r="R7" s="136"/>
      <c r="S7" s="136"/>
      <c r="T7" s="138">
        <v>0.3</v>
      </c>
      <c r="U7" s="136"/>
      <c r="V7" s="136"/>
      <c r="W7" s="136"/>
      <c r="X7" s="136"/>
      <c r="Y7" s="136"/>
      <c r="Z7" s="285"/>
      <c r="AA7" s="285"/>
      <c r="AB7" s="285"/>
      <c r="AC7" s="285"/>
      <c r="AD7" s="285"/>
      <c r="AE7" s="285"/>
      <c r="AF7" s="285"/>
      <c r="AG7" s="121" t="s">
        <v>46</v>
      </c>
      <c r="AH7" s="265">
        <v>0</v>
      </c>
    </row>
    <row r="8" spans="1:60" s="266" customFormat="1" ht="49.15" customHeight="1" x14ac:dyDescent="0.35">
      <c r="A8" s="263" t="str">
        <f>+ CONCATENATE("ID", "-", B8, "-",C8, ".", D8, ".", E8)</f>
        <v>ID-DCA-1.1.2</v>
      </c>
      <c r="B8" s="124" t="s">
        <v>525</v>
      </c>
      <c r="C8" s="124">
        <v>1</v>
      </c>
      <c r="D8" s="124">
        <f t="shared" ref="D8:D9" si="1">D7</f>
        <v>1</v>
      </c>
      <c r="E8" s="124">
        <v>2</v>
      </c>
      <c r="F8" s="135"/>
      <c r="G8" s="120"/>
      <c r="H8" s="792" t="s">
        <v>561</v>
      </c>
      <c r="I8" s="793"/>
      <c r="J8" s="237" t="s">
        <v>562</v>
      </c>
      <c r="K8" s="124" t="s">
        <v>525</v>
      </c>
      <c r="L8" s="121" t="s">
        <v>563</v>
      </c>
      <c r="M8" s="121" t="s">
        <v>204</v>
      </c>
      <c r="N8" s="124" t="s">
        <v>113</v>
      </c>
      <c r="O8" s="121" t="s">
        <v>14</v>
      </c>
      <c r="P8" s="121" t="s">
        <v>17</v>
      </c>
      <c r="Q8" s="284"/>
      <c r="R8" s="136"/>
      <c r="S8" s="136"/>
      <c r="T8" s="138">
        <v>0.4</v>
      </c>
      <c r="U8" s="136"/>
      <c r="V8" s="136"/>
      <c r="W8" s="136"/>
      <c r="X8" s="136"/>
      <c r="Y8" s="136"/>
      <c r="Z8" s="285"/>
      <c r="AA8" s="285"/>
      <c r="AB8" s="285"/>
      <c r="AC8" s="285"/>
      <c r="AD8" s="285"/>
      <c r="AE8" s="285"/>
      <c r="AF8" s="285"/>
      <c r="AG8" s="121" t="s">
        <v>46</v>
      </c>
      <c r="AH8" s="265">
        <v>570110.03181818186</v>
      </c>
    </row>
    <row r="9" spans="1:60" s="266" customFormat="1" ht="67.5" customHeight="1" x14ac:dyDescent="0.35">
      <c r="A9" s="263" t="str">
        <f t="shared" ref="A9" si="2">+ CONCATENATE("ID", "-", B9, "-",C9, ".", D9, ".", E9)</f>
        <v>ID-DCA-1.1.3</v>
      </c>
      <c r="B9" s="124" t="s">
        <v>525</v>
      </c>
      <c r="C9" s="124">
        <v>1</v>
      </c>
      <c r="D9" s="124">
        <f t="shared" si="1"/>
        <v>1</v>
      </c>
      <c r="E9" s="124">
        <v>3</v>
      </c>
      <c r="F9" s="135"/>
      <c r="G9" s="120"/>
      <c r="H9" s="792" t="s">
        <v>564</v>
      </c>
      <c r="I9" s="793"/>
      <c r="J9" s="283" t="s">
        <v>565</v>
      </c>
      <c r="K9" s="124" t="s">
        <v>525</v>
      </c>
      <c r="L9" s="124" t="s">
        <v>560</v>
      </c>
      <c r="M9" s="121" t="s">
        <v>204</v>
      </c>
      <c r="N9" s="124" t="s">
        <v>113</v>
      </c>
      <c r="O9" s="121" t="s">
        <v>14</v>
      </c>
      <c r="P9" s="121" t="s">
        <v>17</v>
      </c>
      <c r="Q9" s="284"/>
      <c r="R9" s="136"/>
      <c r="S9" s="136"/>
      <c r="T9" s="138">
        <v>0.3</v>
      </c>
      <c r="U9" s="136"/>
      <c r="V9" s="136"/>
      <c r="W9" s="136"/>
      <c r="X9" s="136"/>
      <c r="Y9" s="136"/>
      <c r="Z9" s="285"/>
      <c r="AA9" s="285"/>
      <c r="AB9" s="285"/>
      <c r="AC9" s="285"/>
      <c r="AD9" s="285"/>
      <c r="AE9" s="285"/>
      <c r="AF9" s="285"/>
      <c r="AG9" s="121" t="s">
        <v>46</v>
      </c>
      <c r="AH9" s="265">
        <v>0</v>
      </c>
    </row>
    <row r="10" spans="1:60" s="243" customFormat="1" ht="40.15" customHeight="1" x14ac:dyDescent="0.35">
      <c r="A10" s="119"/>
      <c r="B10" s="119"/>
      <c r="C10" s="102">
        <v>1</v>
      </c>
      <c r="D10" s="102">
        <v>2</v>
      </c>
      <c r="E10" s="102"/>
      <c r="F10" s="100"/>
      <c r="G10" s="745" t="s">
        <v>566</v>
      </c>
      <c r="H10" s="746"/>
      <c r="I10" s="746"/>
      <c r="J10" s="746"/>
      <c r="K10" s="747"/>
      <c r="L10" s="102" t="s">
        <v>567</v>
      </c>
      <c r="M10" s="282"/>
      <c r="N10" s="102" t="s">
        <v>113</v>
      </c>
      <c r="O10" s="101" t="s">
        <v>14</v>
      </c>
      <c r="P10" s="101" t="s">
        <v>17</v>
      </c>
      <c r="Q10" s="259" t="s">
        <v>568</v>
      </c>
      <c r="R10" s="103">
        <v>1</v>
      </c>
      <c r="S10" s="260"/>
      <c r="T10" s="150">
        <v>0.3</v>
      </c>
      <c r="U10" s="261"/>
      <c r="V10" s="261"/>
      <c r="W10" s="261"/>
      <c r="X10" s="102"/>
      <c r="Y10" s="261"/>
      <c r="Z10" s="108"/>
      <c r="AA10" s="261"/>
      <c r="AB10" s="108"/>
      <c r="AC10" s="108"/>
      <c r="AD10" s="108"/>
      <c r="AE10" s="108"/>
      <c r="AF10" s="108"/>
      <c r="AG10" s="101"/>
      <c r="AH10" s="262">
        <f>SUM(AH11:AH12)</f>
        <v>11691870.540909082</v>
      </c>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row>
    <row r="11" spans="1:60" s="266" customFormat="1" ht="69" customHeight="1" x14ac:dyDescent="0.35">
      <c r="A11" s="263" t="str">
        <f t="shared" ref="A11:A27" si="3">+ CONCATENATE("ID", "-", B11, "-",C11, ".", D11, ".", E11)</f>
        <v>ID-DCA-1.2.1</v>
      </c>
      <c r="B11" s="124" t="s">
        <v>525</v>
      </c>
      <c r="C11" s="124">
        <v>1</v>
      </c>
      <c r="D11" s="124">
        <f>D10</f>
        <v>2</v>
      </c>
      <c r="E11" s="124">
        <v>1</v>
      </c>
      <c r="F11" s="291"/>
      <c r="G11" s="291"/>
      <c r="H11" s="792" t="s">
        <v>569</v>
      </c>
      <c r="I11" s="793"/>
      <c r="J11" s="237" t="s">
        <v>570</v>
      </c>
      <c r="K11" s="124" t="s">
        <v>525</v>
      </c>
      <c r="L11" s="121" t="s">
        <v>571</v>
      </c>
      <c r="M11" s="121" t="s">
        <v>154</v>
      </c>
      <c r="N11" s="124" t="s">
        <v>113</v>
      </c>
      <c r="O11" s="121" t="s">
        <v>14</v>
      </c>
      <c r="P11" s="121" t="s">
        <v>17</v>
      </c>
      <c r="Q11" s="122"/>
      <c r="R11" s="123"/>
      <c r="S11" s="123"/>
      <c r="T11" s="148">
        <v>0.8</v>
      </c>
      <c r="U11" s="123"/>
      <c r="V11" s="123"/>
      <c r="W11" s="123"/>
      <c r="X11" s="123"/>
      <c r="Y11" s="123"/>
      <c r="Z11" s="143"/>
      <c r="AA11" s="143"/>
      <c r="AB11" s="143"/>
      <c r="AC11" s="264" t="s">
        <v>520</v>
      </c>
      <c r="AD11" s="264" t="s">
        <v>520</v>
      </c>
      <c r="AE11" s="264" t="s">
        <v>520</v>
      </c>
      <c r="AF11" s="264" t="s">
        <v>520</v>
      </c>
      <c r="AG11" s="121" t="s">
        <v>46</v>
      </c>
      <c r="AH11" s="265">
        <v>11121760.5090909</v>
      </c>
    </row>
    <row r="12" spans="1:60" s="295" customFormat="1" ht="75.75" customHeight="1" x14ac:dyDescent="0.35">
      <c r="A12" s="263" t="str">
        <f t="shared" si="3"/>
        <v>ID-DCA-1.2.2</v>
      </c>
      <c r="B12" s="124" t="s">
        <v>525</v>
      </c>
      <c r="C12" s="124">
        <v>1</v>
      </c>
      <c r="D12" s="124">
        <f>D11</f>
        <v>2</v>
      </c>
      <c r="E12" s="124">
        <v>2</v>
      </c>
      <c r="F12" s="292"/>
      <c r="G12" s="292"/>
      <c r="H12" s="743" t="s">
        <v>572</v>
      </c>
      <c r="I12" s="744"/>
      <c r="J12" s="237" t="s">
        <v>573</v>
      </c>
      <c r="K12" s="124" t="s">
        <v>525</v>
      </c>
      <c r="L12" s="121" t="s">
        <v>574</v>
      </c>
      <c r="M12" s="121" t="s">
        <v>60</v>
      </c>
      <c r="N12" s="124" t="s">
        <v>113</v>
      </c>
      <c r="O12" s="121" t="s">
        <v>14</v>
      </c>
      <c r="P12" s="121" t="s">
        <v>17</v>
      </c>
      <c r="Q12" s="293"/>
      <c r="R12" s="125"/>
      <c r="S12" s="125"/>
      <c r="T12" s="232">
        <v>0.1</v>
      </c>
      <c r="U12" s="125"/>
      <c r="V12" s="125"/>
      <c r="W12" s="125"/>
      <c r="X12" s="125"/>
      <c r="Y12" s="125"/>
      <c r="Z12" s="126"/>
      <c r="AA12" s="126"/>
      <c r="AB12" s="126"/>
      <c r="AC12" s="294" t="s">
        <v>520</v>
      </c>
      <c r="AD12" s="294" t="s">
        <v>520</v>
      </c>
      <c r="AE12" s="294" t="s">
        <v>520</v>
      </c>
      <c r="AF12" s="294" t="s">
        <v>520</v>
      </c>
      <c r="AG12" s="121" t="s">
        <v>46</v>
      </c>
      <c r="AH12" s="265">
        <v>570110.03181818186</v>
      </c>
    </row>
    <row r="13" spans="1:60" s="266" customFormat="1" ht="60" customHeight="1" x14ac:dyDescent="0.35">
      <c r="A13" s="263" t="str">
        <f>+ CONCATENATE("ID", "-", B13, "-",C13, ".", D13, ".", E13)</f>
        <v>ID-DCA-1.4.6</v>
      </c>
      <c r="B13" s="124" t="s">
        <v>525</v>
      </c>
      <c r="C13" s="124">
        <v>1</v>
      </c>
      <c r="D13" s="124">
        <v>4</v>
      </c>
      <c r="E13" s="124">
        <v>6</v>
      </c>
      <c r="F13" s="291"/>
      <c r="G13" s="291"/>
      <c r="H13" s="291" t="s">
        <v>575</v>
      </c>
      <c r="I13" s="291"/>
      <c r="J13" s="237" t="s">
        <v>576</v>
      </c>
      <c r="K13" s="124" t="s">
        <v>525</v>
      </c>
      <c r="L13" s="121" t="s">
        <v>577</v>
      </c>
      <c r="M13" s="121" t="s">
        <v>204</v>
      </c>
      <c r="N13" s="124" t="s">
        <v>43</v>
      </c>
      <c r="O13" s="121" t="s">
        <v>14</v>
      </c>
      <c r="P13" s="121" t="s">
        <v>17</v>
      </c>
      <c r="Q13" s="122"/>
      <c r="R13" s="123"/>
      <c r="S13" s="123"/>
      <c r="T13" s="232">
        <v>0.1</v>
      </c>
      <c r="U13" s="123"/>
      <c r="V13" s="123"/>
      <c r="W13" s="123"/>
      <c r="X13" s="123"/>
      <c r="Y13" s="123"/>
      <c r="Z13" s="143"/>
      <c r="AA13" s="143"/>
      <c r="AB13" s="143"/>
      <c r="AC13" s="296"/>
      <c r="AD13" s="296"/>
      <c r="AE13" s="296"/>
      <c r="AF13" s="296"/>
      <c r="AG13" s="121" t="s">
        <v>46</v>
      </c>
      <c r="AH13" s="265">
        <v>0</v>
      </c>
    </row>
    <row r="14" spans="1:60" s="243" customFormat="1" ht="42" x14ac:dyDescent="0.35">
      <c r="A14" s="119"/>
      <c r="B14" s="102" t="s">
        <v>525</v>
      </c>
      <c r="C14" s="102">
        <v>1</v>
      </c>
      <c r="D14" s="102">
        <v>3</v>
      </c>
      <c r="E14" s="102"/>
      <c r="F14" s="100"/>
      <c r="G14" s="745" t="s">
        <v>578</v>
      </c>
      <c r="H14" s="746"/>
      <c r="I14" s="746"/>
      <c r="J14" s="746"/>
      <c r="K14" s="747"/>
      <c r="L14" s="260" t="s">
        <v>567</v>
      </c>
      <c r="M14" s="101"/>
      <c r="N14" s="260" t="s">
        <v>43</v>
      </c>
      <c r="O14" s="101" t="s">
        <v>14</v>
      </c>
      <c r="P14" s="101" t="s">
        <v>17</v>
      </c>
      <c r="Q14" s="297" t="s">
        <v>579</v>
      </c>
      <c r="R14" s="103">
        <v>1</v>
      </c>
      <c r="S14" s="260" t="s">
        <v>45</v>
      </c>
      <c r="T14" s="150">
        <v>0.05</v>
      </c>
      <c r="U14" s="261">
        <v>0.25</v>
      </c>
      <c r="V14" s="261"/>
      <c r="W14" s="261">
        <v>0.25</v>
      </c>
      <c r="X14" s="102"/>
      <c r="Y14" s="261">
        <v>0.25</v>
      </c>
      <c r="Z14" s="108"/>
      <c r="AA14" s="261">
        <v>0.25</v>
      </c>
      <c r="AB14" s="108"/>
      <c r="AC14" s="108"/>
      <c r="AD14" s="108"/>
      <c r="AE14" s="108"/>
      <c r="AF14" s="108"/>
      <c r="AG14" s="101" t="s">
        <v>46</v>
      </c>
      <c r="AH14" s="262">
        <f>SUM(AH17:AH18)</f>
        <v>43800</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row>
    <row r="15" spans="1:60" s="266" customFormat="1" ht="52.5" customHeight="1" x14ac:dyDescent="0.35">
      <c r="A15" s="263" t="str">
        <f t="shared" ref="A15:A16" si="4">+ CONCATENATE("ID", "-", B15, "-",C15, ".", D15, ".", E15)</f>
        <v>ID-DCA-1.3.1</v>
      </c>
      <c r="B15" s="124" t="s">
        <v>525</v>
      </c>
      <c r="C15" s="124">
        <v>1</v>
      </c>
      <c r="D15" s="124">
        <f>D14</f>
        <v>3</v>
      </c>
      <c r="E15" s="124">
        <v>1</v>
      </c>
      <c r="F15" s="291"/>
      <c r="G15" s="291"/>
      <c r="H15" s="291" t="s">
        <v>580</v>
      </c>
      <c r="I15" s="291"/>
      <c r="J15" s="237" t="s">
        <v>581</v>
      </c>
      <c r="K15" s="124" t="s">
        <v>525</v>
      </c>
      <c r="L15" s="124" t="s">
        <v>554</v>
      </c>
      <c r="M15" s="121" t="s">
        <v>154</v>
      </c>
      <c r="N15" s="124" t="s">
        <v>113</v>
      </c>
      <c r="O15" s="121" t="s">
        <v>14</v>
      </c>
      <c r="P15" s="121" t="s">
        <v>17</v>
      </c>
      <c r="Q15" s="130"/>
      <c r="R15" s="124"/>
      <c r="S15" s="124"/>
      <c r="T15" s="148">
        <v>0.15</v>
      </c>
      <c r="U15" s="124"/>
      <c r="V15" s="124"/>
      <c r="W15" s="124"/>
      <c r="X15" s="124"/>
      <c r="Y15" s="124"/>
      <c r="Z15" s="120"/>
      <c r="AA15" s="120"/>
      <c r="AB15" s="120"/>
      <c r="AC15" s="601"/>
      <c r="AD15" s="602"/>
      <c r="AE15" s="602"/>
      <c r="AF15" s="602"/>
      <c r="AG15" s="121" t="s">
        <v>46</v>
      </c>
      <c r="AH15" s="272">
        <f>1340000+280000+371250+79140+29350+2627776</f>
        <v>4727516</v>
      </c>
    </row>
    <row r="16" spans="1:60" s="266" customFormat="1" ht="52.5" customHeight="1" x14ac:dyDescent="0.35">
      <c r="A16" s="263" t="str">
        <f t="shared" si="4"/>
        <v>ID-DCA-1.3.2</v>
      </c>
      <c r="B16" s="124" t="s">
        <v>525</v>
      </c>
      <c r="C16" s="124">
        <v>1</v>
      </c>
      <c r="D16" s="124">
        <f>D15</f>
        <v>3</v>
      </c>
      <c r="E16" s="124">
        <v>2</v>
      </c>
      <c r="F16" s="135"/>
      <c r="G16" s="120"/>
      <c r="H16" s="135" t="s">
        <v>582</v>
      </c>
      <c r="I16" s="120"/>
      <c r="J16" s="283" t="s">
        <v>581</v>
      </c>
      <c r="K16" s="124" t="s">
        <v>525</v>
      </c>
      <c r="L16" s="124" t="s">
        <v>554</v>
      </c>
      <c r="M16" s="121" t="s">
        <v>154</v>
      </c>
      <c r="N16" s="124" t="s">
        <v>43</v>
      </c>
      <c r="O16" s="121" t="s">
        <v>14</v>
      </c>
      <c r="P16" s="121" t="s">
        <v>17</v>
      </c>
      <c r="Q16" s="122"/>
      <c r="R16" s="123"/>
      <c r="S16" s="123"/>
      <c r="T16" s="148">
        <v>0.15</v>
      </c>
      <c r="U16" s="123"/>
      <c r="V16" s="123"/>
      <c r="W16" s="123"/>
      <c r="X16" s="123"/>
      <c r="Y16" s="123"/>
      <c r="Z16" s="143"/>
      <c r="AA16" s="143"/>
      <c r="AB16" s="143"/>
      <c r="AC16" s="264" t="s">
        <v>583</v>
      </c>
      <c r="AD16" s="264" t="s">
        <v>583</v>
      </c>
      <c r="AE16" s="264" t="s">
        <v>583</v>
      </c>
      <c r="AF16" s="264" t="s">
        <v>583</v>
      </c>
      <c r="AG16" s="121" t="s">
        <v>46</v>
      </c>
      <c r="AH16" s="265">
        <v>412000</v>
      </c>
    </row>
    <row r="17" spans="1:60" s="266" customFormat="1" ht="69.75" customHeight="1" x14ac:dyDescent="0.35">
      <c r="A17" s="263" t="str">
        <f t="shared" ref="A17:A18" si="5">+ CONCATENATE("ID", "-", B17, "-",C17, ".", D17, ".", E17)</f>
        <v>ID-DCA-1.3.3</v>
      </c>
      <c r="B17" s="124" t="s">
        <v>525</v>
      </c>
      <c r="C17" s="124">
        <v>1</v>
      </c>
      <c r="D17" s="124">
        <v>3</v>
      </c>
      <c r="E17" s="124">
        <v>3</v>
      </c>
      <c r="F17" s="135"/>
      <c r="G17" s="120"/>
      <c r="H17" s="743" t="s">
        <v>584</v>
      </c>
      <c r="I17" s="744"/>
      <c r="J17" s="283" t="s">
        <v>585</v>
      </c>
      <c r="K17" s="124" t="s">
        <v>525</v>
      </c>
      <c r="L17" s="124" t="s">
        <v>586</v>
      </c>
      <c r="M17" s="121" t="s">
        <v>154</v>
      </c>
      <c r="N17" s="124" t="s">
        <v>43</v>
      </c>
      <c r="O17" s="121" t="s">
        <v>14</v>
      </c>
      <c r="P17" s="121" t="s">
        <v>17</v>
      </c>
      <c r="Q17" s="122"/>
      <c r="R17" s="123"/>
      <c r="S17" s="123"/>
      <c r="T17" s="148">
        <v>0.3</v>
      </c>
      <c r="U17" s="123"/>
      <c r="V17" s="123"/>
      <c r="W17" s="123"/>
      <c r="X17" s="123"/>
      <c r="Y17" s="123"/>
      <c r="Z17" s="143"/>
      <c r="AA17" s="143"/>
      <c r="AB17" s="143"/>
      <c r="AC17" s="143"/>
      <c r="AD17" s="143"/>
      <c r="AE17" s="143"/>
      <c r="AF17" s="143"/>
      <c r="AG17" s="121" t="s">
        <v>46</v>
      </c>
      <c r="AH17" s="265">
        <v>0</v>
      </c>
    </row>
    <row r="18" spans="1:60" s="266" customFormat="1" ht="72.75" customHeight="1" x14ac:dyDescent="0.35">
      <c r="A18" s="263" t="str">
        <f t="shared" si="5"/>
        <v>ID-DCA-1.3.4</v>
      </c>
      <c r="B18" s="124" t="s">
        <v>525</v>
      </c>
      <c r="C18" s="124">
        <v>1</v>
      </c>
      <c r="D18" s="124">
        <v>3</v>
      </c>
      <c r="E18" s="124">
        <v>4</v>
      </c>
      <c r="F18" s="135"/>
      <c r="G18" s="120"/>
      <c r="H18" s="135" t="s">
        <v>587</v>
      </c>
      <c r="I18" s="120"/>
      <c r="J18" s="283" t="s">
        <v>588</v>
      </c>
      <c r="K18" s="124" t="s">
        <v>525</v>
      </c>
      <c r="L18" s="124" t="s">
        <v>586</v>
      </c>
      <c r="M18" s="121" t="s">
        <v>154</v>
      </c>
      <c r="N18" s="124" t="s">
        <v>43</v>
      </c>
      <c r="O18" s="121" t="s">
        <v>14</v>
      </c>
      <c r="P18" s="121" t="s">
        <v>17</v>
      </c>
      <c r="Q18" s="284"/>
      <c r="R18" s="136"/>
      <c r="S18" s="136"/>
      <c r="T18" s="138">
        <v>0.4</v>
      </c>
      <c r="U18" s="136"/>
      <c r="V18" s="136"/>
      <c r="W18" s="136"/>
      <c r="X18" s="136"/>
      <c r="Y18" s="136"/>
      <c r="Z18" s="285"/>
      <c r="AA18" s="285"/>
      <c r="AB18" s="285"/>
      <c r="AC18" s="285"/>
      <c r="AD18" s="285"/>
      <c r="AE18" s="285"/>
      <c r="AF18" s="285"/>
      <c r="AG18" s="121" t="s">
        <v>46</v>
      </c>
      <c r="AH18" s="265">
        <v>43800</v>
      </c>
    </row>
    <row r="19" spans="1:60" s="290" customFormat="1" ht="52.5" customHeight="1" x14ac:dyDescent="0.35">
      <c r="A19" s="286"/>
      <c r="B19" s="260"/>
      <c r="C19" s="260">
        <v>1</v>
      </c>
      <c r="D19" s="260">
        <v>4</v>
      </c>
      <c r="E19" s="260"/>
      <c r="F19" s="287"/>
      <c r="G19" s="787" t="s">
        <v>589</v>
      </c>
      <c r="H19" s="788"/>
      <c r="I19" s="788"/>
      <c r="J19" s="788"/>
      <c r="K19" s="933"/>
      <c r="L19" s="282" t="s">
        <v>590</v>
      </c>
      <c r="M19" s="282"/>
      <c r="N19" s="260"/>
      <c r="O19" s="282" t="s">
        <v>14</v>
      </c>
      <c r="P19" s="282" t="s">
        <v>17</v>
      </c>
      <c r="Q19" s="259" t="s">
        <v>591</v>
      </c>
      <c r="R19" s="103">
        <v>1</v>
      </c>
      <c r="S19" s="102"/>
      <c r="T19" s="150">
        <v>0.3</v>
      </c>
      <c r="U19" s="102"/>
      <c r="V19" s="102"/>
      <c r="W19" s="102"/>
      <c r="X19" s="102"/>
      <c r="Y19" s="102"/>
      <c r="Z19" s="108"/>
      <c r="AA19" s="108"/>
      <c r="AB19" s="108"/>
      <c r="AC19" s="288"/>
      <c r="AD19" s="288"/>
      <c r="AE19" s="288"/>
      <c r="AF19" s="288"/>
      <c r="AG19" s="101" t="s">
        <v>46</v>
      </c>
      <c r="AH19" s="262">
        <f>SUM(AH20:AH24)</f>
        <v>1585300</v>
      </c>
    </row>
    <row r="20" spans="1:60" s="303" customFormat="1" ht="59.25" customHeight="1" x14ac:dyDescent="0.35">
      <c r="A20" s="263" t="str">
        <f t="shared" ref="A20" si="6">+ CONCATENATE("ID", "-", B20, "-",C20, ".", D20, ".", E20)</f>
        <v>ID-DCA-1.4.1</v>
      </c>
      <c r="B20" s="124" t="s">
        <v>525</v>
      </c>
      <c r="C20" s="124">
        <v>1</v>
      </c>
      <c r="D20" s="124">
        <v>4</v>
      </c>
      <c r="E20" s="124">
        <v>1</v>
      </c>
      <c r="F20" s="298"/>
      <c r="G20" s="298"/>
      <c r="H20" s="743" t="s">
        <v>592</v>
      </c>
      <c r="I20" s="744"/>
      <c r="J20" s="238" t="s">
        <v>593</v>
      </c>
      <c r="K20" s="124" t="s">
        <v>525</v>
      </c>
      <c r="L20" s="121" t="s">
        <v>594</v>
      </c>
      <c r="M20" s="129" t="s">
        <v>40</v>
      </c>
      <c r="N20" s="124" t="s">
        <v>43</v>
      </c>
      <c r="O20" s="121" t="s">
        <v>14</v>
      </c>
      <c r="P20" s="121" t="s">
        <v>17</v>
      </c>
      <c r="Q20" s="299"/>
      <c r="R20" s="300"/>
      <c r="S20" s="300"/>
      <c r="T20" s="232">
        <v>0.1</v>
      </c>
      <c r="U20" s="300"/>
      <c r="V20" s="300"/>
      <c r="W20" s="300"/>
      <c r="X20" s="300"/>
      <c r="Y20" s="300"/>
      <c r="Z20" s="301"/>
      <c r="AA20" s="301"/>
      <c r="AB20" s="301"/>
      <c r="AC20" s="302"/>
      <c r="AD20" s="302"/>
      <c r="AE20" s="302"/>
      <c r="AF20" s="302"/>
      <c r="AG20" s="121" t="s">
        <v>46</v>
      </c>
      <c r="AH20" s="265">
        <v>325000</v>
      </c>
    </row>
    <row r="21" spans="1:60" s="266" customFormat="1" ht="74.25" customHeight="1" x14ac:dyDescent="0.35">
      <c r="A21" s="263" t="str">
        <f>+ CONCATENATE("ID", "-", B21, "-",C21, ".", D21, ".", E21)</f>
        <v>ID-DCA-1.4.2</v>
      </c>
      <c r="B21" s="124" t="s">
        <v>525</v>
      </c>
      <c r="C21" s="124">
        <v>1</v>
      </c>
      <c r="D21" s="124">
        <v>4</v>
      </c>
      <c r="E21" s="124">
        <v>2</v>
      </c>
      <c r="F21" s="291"/>
      <c r="G21" s="291"/>
      <c r="H21" s="291" t="s">
        <v>595</v>
      </c>
      <c r="I21" s="291"/>
      <c r="J21" s="237" t="s">
        <v>596</v>
      </c>
      <c r="K21" s="124" t="s">
        <v>525</v>
      </c>
      <c r="L21" s="121" t="s">
        <v>597</v>
      </c>
      <c r="M21" s="121" t="s">
        <v>40</v>
      </c>
      <c r="N21" s="124" t="s">
        <v>43</v>
      </c>
      <c r="O21" s="121" t="s">
        <v>14</v>
      </c>
      <c r="P21" s="121" t="s">
        <v>17</v>
      </c>
      <c r="Q21" s="122"/>
      <c r="R21" s="123"/>
      <c r="S21" s="123"/>
      <c r="T21" s="232">
        <v>0.35</v>
      </c>
      <c r="U21" s="123"/>
      <c r="V21" s="123"/>
      <c r="W21" s="123"/>
      <c r="X21" s="123"/>
      <c r="Y21" s="123"/>
      <c r="Z21" s="143"/>
      <c r="AA21" s="143"/>
      <c r="AB21" s="143"/>
      <c r="AC21" s="264" t="s">
        <v>598</v>
      </c>
      <c r="AD21" s="264" t="s">
        <v>598</v>
      </c>
      <c r="AE21" s="264" t="s">
        <v>598</v>
      </c>
      <c r="AF21" s="264" t="s">
        <v>598</v>
      </c>
      <c r="AG21" s="121" t="s">
        <v>46</v>
      </c>
      <c r="AH21" s="265">
        <v>0</v>
      </c>
    </row>
    <row r="22" spans="1:60" s="266" customFormat="1" ht="60" customHeight="1" x14ac:dyDescent="0.35">
      <c r="A22" s="263" t="str">
        <f t="shared" ref="A22:A24" si="7">+ CONCATENATE("ID", "-", B22, "-",C22, ".", D22, ".", E22)</f>
        <v>ID-DCA-1.4.3</v>
      </c>
      <c r="B22" s="124" t="s">
        <v>525</v>
      </c>
      <c r="C22" s="124">
        <v>1</v>
      </c>
      <c r="D22" s="124">
        <v>4</v>
      </c>
      <c r="E22" s="124">
        <v>3</v>
      </c>
      <c r="F22" s="291"/>
      <c r="G22" s="291"/>
      <c r="H22" s="291" t="s">
        <v>599</v>
      </c>
      <c r="I22" s="291"/>
      <c r="J22" s="237" t="s">
        <v>600</v>
      </c>
      <c r="K22" s="124" t="s">
        <v>525</v>
      </c>
      <c r="L22" s="121" t="s">
        <v>601</v>
      </c>
      <c r="M22" s="121" t="s">
        <v>40</v>
      </c>
      <c r="N22" s="124" t="s">
        <v>43</v>
      </c>
      <c r="O22" s="121" t="s">
        <v>14</v>
      </c>
      <c r="P22" s="121" t="s">
        <v>17</v>
      </c>
      <c r="Q22" s="122"/>
      <c r="R22" s="123"/>
      <c r="S22" s="123"/>
      <c r="T22" s="232">
        <v>0.25</v>
      </c>
      <c r="U22" s="123"/>
      <c r="V22" s="123"/>
      <c r="W22" s="123"/>
      <c r="X22" s="123"/>
      <c r="Y22" s="123"/>
      <c r="Z22" s="143"/>
      <c r="AA22" s="143"/>
      <c r="AB22" s="143"/>
      <c r="AC22" s="296"/>
      <c r="AD22" s="296"/>
      <c r="AE22" s="296"/>
      <c r="AF22" s="296"/>
      <c r="AG22" s="121" t="s">
        <v>46</v>
      </c>
      <c r="AH22" s="265">
        <v>1260300</v>
      </c>
    </row>
    <row r="23" spans="1:60" s="266" customFormat="1" ht="60" customHeight="1" x14ac:dyDescent="0.35">
      <c r="A23" s="263" t="str">
        <f t="shared" si="7"/>
        <v>ID-DCA-1.4.4</v>
      </c>
      <c r="B23" s="124" t="s">
        <v>525</v>
      </c>
      <c r="C23" s="124">
        <v>1</v>
      </c>
      <c r="D23" s="124">
        <v>4</v>
      </c>
      <c r="E23" s="124">
        <v>4</v>
      </c>
      <c r="F23" s="291"/>
      <c r="G23" s="291"/>
      <c r="H23" s="291" t="s">
        <v>602</v>
      </c>
      <c r="I23" s="291"/>
      <c r="J23" s="237" t="s">
        <v>603</v>
      </c>
      <c r="K23" s="124" t="s">
        <v>525</v>
      </c>
      <c r="L23" s="121" t="s">
        <v>604</v>
      </c>
      <c r="M23" s="121" t="s">
        <v>204</v>
      </c>
      <c r="N23" s="124" t="s">
        <v>43</v>
      </c>
      <c r="O23" s="121" t="s">
        <v>14</v>
      </c>
      <c r="P23" s="121" t="s">
        <v>17</v>
      </c>
      <c r="Q23" s="122"/>
      <c r="R23" s="123"/>
      <c r="S23" s="123"/>
      <c r="T23" s="232">
        <v>0.1</v>
      </c>
      <c r="U23" s="123"/>
      <c r="V23" s="123"/>
      <c r="W23" s="123"/>
      <c r="X23" s="123"/>
      <c r="Y23" s="123"/>
      <c r="Z23" s="143"/>
      <c r="AA23" s="143"/>
      <c r="AB23" s="143"/>
      <c r="AC23" s="296"/>
      <c r="AD23" s="296"/>
      <c r="AE23" s="296"/>
      <c r="AF23" s="296"/>
      <c r="AG23" s="121" t="s">
        <v>46</v>
      </c>
      <c r="AH23" s="265">
        <v>0</v>
      </c>
    </row>
    <row r="24" spans="1:60" s="266" customFormat="1" ht="60" customHeight="1" x14ac:dyDescent="0.35">
      <c r="A24" s="263" t="str">
        <f t="shared" si="7"/>
        <v>ID-DCA-1.4.5</v>
      </c>
      <c r="B24" s="124" t="s">
        <v>525</v>
      </c>
      <c r="C24" s="124">
        <v>1</v>
      </c>
      <c r="D24" s="124">
        <v>4</v>
      </c>
      <c r="E24" s="124">
        <v>5</v>
      </c>
      <c r="F24" s="291"/>
      <c r="G24" s="291"/>
      <c r="H24" s="743" t="s">
        <v>605</v>
      </c>
      <c r="I24" s="744"/>
      <c r="J24" s="237" t="s">
        <v>606</v>
      </c>
      <c r="K24" s="124" t="s">
        <v>525</v>
      </c>
      <c r="L24" s="121" t="s">
        <v>607</v>
      </c>
      <c r="M24" s="121" t="s">
        <v>60</v>
      </c>
      <c r="N24" s="124" t="s">
        <v>43</v>
      </c>
      <c r="O24" s="121" t="s">
        <v>14</v>
      </c>
      <c r="P24" s="121" t="s">
        <v>17</v>
      </c>
      <c r="Q24" s="122"/>
      <c r="R24" s="123"/>
      <c r="S24" s="123"/>
      <c r="T24" s="232">
        <v>0.1</v>
      </c>
      <c r="U24" s="123"/>
      <c r="V24" s="123"/>
      <c r="W24" s="123"/>
      <c r="X24" s="123"/>
      <c r="Y24" s="123"/>
      <c r="Z24" s="143"/>
      <c r="AA24" s="143"/>
      <c r="AB24" s="143"/>
      <c r="AC24" s="296"/>
      <c r="AD24" s="296"/>
      <c r="AE24" s="296"/>
      <c r="AF24" s="296"/>
      <c r="AG24" s="121" t="s">
        <v>46</v>
      </c>
      <c r="AH24" s="265">
        <v>0</v>
      </c>
    </row>
    <row r="25" spans="1:60" s="266" customFormat="1" ht="60" customHeight="1" x14ac:dyDescent="0.35">
      <c r="A25" s="263"/>
      <c r="B25" s="124"/>
      <c r="C25" s="124"/>
      <c r="D25" s="124"/>
      <c r="E25" s="124"/>
      <c r="F25" s="291"/>
      <c r="G25" s="291"/>
      <c r="H25" s="743" t="s">
        <v>608</v>
      </c>
      <c r="I25" s="744"/>
      <c r="J25" s="237" t="s">
        <v>609</v>
      </c>
      <c r="K25" s="124" t="s">
        <v>525</v>
      </c>
      <c r="L25" s="121" t="s">
        <v>604</v>
      </c>
      <c r="M25" s="121" t="s">
        <v>204</v>
      </c>
      <c r="N25" s="124"/>
      <c r="O25" s="121" t="s">
        <v>14</v>
      </c>
      <c r="P25" s="121" t="s">
        <v>17</v>
      </c>
      <c r="Q25" s="122"/>
      <c r="R25" s="123"/>
      <c r="S25" s="123"/>
      <c r="T25" s="232">
        <v>0.1</v>
      </c>
      <c r="U25" s="123"/>
      <c r="V25" s="123"/>
      <c r="W25" s="123"/>
      <c r="X25" s="123"/>
      <c r="Y25" s="123"/>
      <c r="Z25" s="143"/>
      <c r="AA25" s="143"/>
      <c r="AB25" s="143"/>
      <c r="AC25" s="296"/>
      <c r="AD25" s="296"/>
      <c r="AE25" s="296"/>
      <c r="AF25" s="296"/>
      <c r="AG25" s="121" t="s">
        <v>46</v>
      </c>
      <c r="AH25" s="265">
        <v>0</v>
      </c>
    </row>
    <row r="26" spans="1:60" s="290" customFormat="1" ht="74.45" customHeight="1" x14ac:dyDescent="0.35">
      <c r="A26" s="286"/>
      <c r="B26" s="260"/>
      <c r="C26" s="260">
        <v>1</v>
      </c>
      <c r="D26" s="260">
        <v>5</v>
      </c>
      <c r="E26" s="260"/>
      <c r="F26" s="287"/>
      <c r="G26" s="787" t="s">
        <v>610</v>
      </c>
      <c r="H26" s="788"/>
      <c r="I26" s="788"/>
      <c r="J26" s="788"/>
      <c r="K26" s="933"/>
      <c r="L26" s="260" t="s">
        <v>611</v>
      </c>
      <c r="M26" s="260"/>
      <c r="N26" s="260" t="s">
        <v>43</v>
      </c>
      <c r="O26" s="282" t="s">
        <v>14</v>
      </c>
      <c r="P26" s="282" t="s">
        <v>17</v>
      </c>
      <c r="Q26" s="259" t="s">
        <v>612</v>
      </c>
      <c r="R26" s="311">
        <v>1</v>
      </c>
      <c r="S26" s="102"/>
      <c r="T26" s="150">
        <v>0.2</v>
      </c>
      <c r="U26" s="102"/>
      <c r="V26" s="102"/>
      <c r="W26" s="102"/>
      <c r="X26" s="102"/>
      <c r="Y26" s="102"/>
      <c r="Z26" s="108"/>
      <c r="AA26" s="108"/>
      <c r="AB26" s="108"/>
      <c r="AC26" s="288"/>
      <c r="AD26" s="288"/>
      <c r="AE26" s="288"/>
      <c r="AF26" s="288"/>
      <c r="AG26" s="101" t="s">
        <v>46</v>
      </c>
      <c r="AH26" s="289">
        <f>SUM(AH27:AH30)</f>
        <v>1140220.0636363637</v>
      </c>
    </row>
    <row r="27" spans="1:60" s="266" customFormat="1" ht="70.5" customHeight="1" x14ac:dyDescent="0.35">
      <c r="A27" s="263" t="str">
        <f t="shared" si="3"/>
        <v>ID-DCA-1.5.1</v>
      </c>
      <c r="B27" s="124" t="s">
        <v>525</v>
      </c>
      <c r="C27" s="124">
        <v>1</v>
      </c>
      <c r="D27" s="124">
        <v>5</v>
      </c>
      <c r="E27" s="124">
        <v>1</v>
      </c>
      <c r="F27" s="135"/>
      <c r="G27" s="120"/>
      <c r="H27" s="743" t="s">
        <v>613</v>
      </c>
      <c r="I27" s="744"/>
      <c r="J27" s="283" t="s">
        <v>614</v>
      </c>
      <c r="K27" s="124" t="s">
        <v>525</v>
      </c>
      <c r="L27" s="124" t="s">
        <v>615</v>
      </c>
      <c r="M27" s="124" t="s">
        <v>525</v>
      </c>
      <c r="N27" s="124" t="s">
        <v>43</v>
      </c>
      <c r="O27" s="121" t="s">
        <v>14</v>
      </c>
      <c r="P27" s="121" t="s">
        <v>17</v>
      </c>
      <c r="Q27" s="284"/>
      <c r="R27" s="136"/>
      <c r="S27" s="136"/>
      <c r="T27" s="138">
        <v>0.3</v>
      </c>
      <c r="U27" s="136"/>
      <c r="V27" s="136"/>
      <c r="W27" s="136"/>
      <c r="X27" s="136"/>
      <c r="Y27" s="136"/>
      <c r="Z27" s="285"/>
      <c r="AA27" s="285"/>
      <c r="AB27" s="285"/>
      <c r="AC27" s="285"/>
      <c r="AD27" s="285"/>
      <c r="AE27" s="285"/>
      <c r="AF27" s="285"/>
      <c r="AG27" s="121" t="s">
        <v>46</v>
      </c>
      <c r="AH27" s="265">
        <v>1140220.0636363637</v>
      </c>
    </row>
    <row r="28" spans="1:60" s="266" customFormat="1" ht="49.15" customHeight="1" x14ac:dyDescent="0.35">
      <c r="A28" s="263" t="str">
        <f>+ CONCATENATE("ID", "-", B28, "-",C28, ".", D28, ".", E28)</f>
        <v>ID-DCA-1.5.2</v>
      </c>
      <c r="B28" s="124" t="s">
        <v>525</v>
      </c>
      <c r="C28" s="124">
        <v>1</v>
      </c>
      <c r="D28" s="124">
        <v>5</v>
      </c>
      <c r="E28" s="124">
        <v>2</v>
      </c>
      <c r="F28" s="135"/>
      <c r="G28" s="120"/>
      <c r="H28" s="135" t="s">
        <v>616</v>
      </c>
      <c r="I28" s="120"/>
      <c r="J28" s="237" t="s">
        <v>617</v>
      </c>
      <c r="K28" s="124" t="s">
        <v>525</v>
      </c>
      <c r="L28" s="124" t="s">
        <v>615</v>
      </c>
      <c r="M28" s="121" t="s">
        <v>525</v>
      </c>
      <c r="N28" s="124" t="s">
        <v>43</v>
      </c>
      <c r="O28" s="121" t="s">
        <v>14</v>
      </c>
      <c r="P28" s="121" t="s">
        <v>17</v>
      </c>
      <c r="Q28" s="284"/>
      <c r="R28" s="136"/>
      <c r="S28" s="136"/>
      <c r="T28" s="138">
        <v>0.2</v>
      </c>
      <c r="U28" s="136"/>
      <c r="V28" s="136"/>
      <c r="W28" s="136"/>
      <c r="X28" s="136"/>
      <c r="Y28" s="136"/>
      <c r="Z28" s="285"/>
      <c r="AA28" s="285"/>
      <c r="AB28" s="285"/>
      <c r="AC28" s="285"/>
      <c r="AD28" s="285"/>
      <c r="AE28" s="285"/>
      <c r="AF28" s="285"/>
      <c r="AG28" s="121" t="s">
        <v>46</v>
      </c>
      <c r="AH28" s="265">
        <v>0</v>
      </c>
    </row>
    <row r="29" spans="1:60" s="266" customFormat="1" ht="49.15" customHeight="1" x14ac:dyDescent="0.35">
      <c r="A29" s="263" t="str">
        <f t="shared" ref="A29" si="8">+ CONCATENATE("ID", "-", B29, "-",C29, ".", D29, ".", E29)</f>
        <v>ID-DCA-1.5.3</v>
      </c>
      <c r="B29" s="124" t="s">
        <v>525</v>
      </c>
      <c r="C29" s="124">
        <v>1</v>
      </c>
      <c r="D29" s="124">
        <v>5</v>
      </c>
      <c r="E29" s="124">
        <v>3</v>
      </c>
      <c r="F29" s="135"/>
      <c r="G29" s="120"/>
      <c r="H29" s="931" t="s">
        <v>618</v>
      </c>
      <c r="I29" s="932"/>
      <c r="J29" s="237" t="s">
        <v>619</v>
      </c>
      <c r="K29" s="124" t="s">
        <v>525</v>
      </c>
      <c r="L29" s="121" t="s">
        <v>611</v>
      </c>
      <c r="M29" s="121" t="s">
        <v>40</v>
      </c>
      <c r="N29" s="124" t="s">
        <v>43</v>
      </c>
      <c r="O29" s="121" t="s">
        <v>14</v>
      </c>
      <c r="P29" s="121" t="s">
        <v>17</v>
      </c>
      <c r="Q29" s="284"/>
      <c r="R29" s="136"/>
      <c r="S29" s="136"/>
      <c r="T29" s="138">
        <v>0.1</v>
      </c>
      <c r="U29" s="136"/>
      <c r="V29" s="136"/>
      <c r="W29" s="136"/>
      <c r="X29" s="136"/>
      <c r="Y29" s="136"/>
      <c r="Z29" s="285"/>
      <c r="AA29" s="285"/>
      <c r="AB29" s="285"/>
      <c r="AC29" s="285"/>
      <c r="AD29" s="285"/>
      <c r="AE29" s="285"/>
      <c r="AF29" s="285"/>
      <c r="AG29" s="121" t="s">
        <v>46</v>
      </c>
      <c r="AH29" s="265">
        <v>0</v>
      </c>
    </row>
    <row r="30" spans="1:60" s="266" customFormat="1" ht="45" customHeight="1" x14ac:dyDescent="0.35">
      <c r="A30" s="263" t="str">
        <f>+ CONCATENATE("ID", "-", B30, "-",C30, ".", D30, ".", E30)</f>
        <v>ID-DCA-1.5.4</v>
      </c>
      <c r="B30" s="124" t="s">
        <v>525</v>
      </c>
      <c r="C30" s="124">
        <v>1</v>
      </c>
      <c r="D30" s="124">
        <v>5</v>
      </c>
      <c r="E30" s="124">
        <v>4</v>
      </c>
      <c r="F30" s="135"/>
      <c r="G30" s="120"/>
      <c r="H30" s="922" t="s">
        <v>620</v>
      </c>
      <c r="I30" s="923"/>
      <c r="J30" s="283" t="s">
        <v>621</v>
      </c>
      <c r="K30" s="124" t="s">
        <v>525</v>
      </c>
      <c r="L30" s="121" t="s">
        <v>611</v>
      </c>
      <c r="M30" s="121" t="s">
        <v>525</v>
      </c>
      <c r="N30" s="124" t="s">
        <v>43</v>
      </c>
      <c r="O30" s="121" t="s">
        <v>14</v>
      </c>
      <c r="P30" s="121" t="s">
        <v>17</v>
      </c>
      <c r="Q30" s="284"/>
      <c r="R30" s="136"/>
      <c r="S30" s="136"/>
      <c r="T30" s="138">
        <v>0.4</v>
      </c>
      <c r="U30" s="136"/>
      <c r="V30" s="136"/>
      <c r="W30" s="136"/>
      <c r="X30" s="136"/>
      <c r="Y30" s="136"/>
      <c r="Z30" s="285"/>
      <c r="AA30" s="285"/>
      <c r="AB30" s="285"/>
      <c r="AC30" s="285"/>
      <c r="AD30" s="285"/>
      <c r="AE30" s="285"/>
      <c r="AF30" s="285"/>
      <c r="AG30" s="121" t="s">
        <v>46</v>
      </c>
      <c r="AH30" s="265">
        <v>0</v>
      </c>
    </row>
    <row r="31" spans="1:60" s="99" customFormat="1" ht="42" x14ac:dyDescent="0.35">
      <c r="A31" s="149"/>
      <c r="B31" s="149" t="s">
        <v>525</v>
      </c>
      <c r="C31" s="89">
        <v>2</v>
      </c>
      <c r="D31" s="89"/>
      <c r="E31" s="89"/>
      <c r="F31" s="782" t="s">
        <v>622</v>
      </c>
      <c r="G31" s="783"/>
      <c r="H31" s="783"/>
      <c r="I31" s="783"/>
      <c r="J31" s="783"/>
      <c r="K31" s="784"/>
      <c r="L31" s="310" t="s">
        <v>623</v>
      </c>
      <c r="M31" s="88"/>
      <c r="N31" s="89"/>
      <c r="O31" s="88" t="s">
        <v>14</v>
      </c>
      <c r="P31" s="88" t="s">
        <v>17</v>
      </c>
      <c r="Q31" s="90" t="s">
        <v>579</v>
      </c>
      <c r="R31" s="91">
        <v>1</v>
      </c>
      <c r="S31" s="257"/>
      <c r="T31" s="151">
        <v>0.05</v>
      </c>
      <c r="U31" s="96"/>
      <c r="V31" s="96"/>
      <c r="W31" s="96"/>
      <c r="X31" s="96"/>
      <c r="Y31" s="96"/>
      <c r="Z31" s="96"/>
      <c r="AA31" s="96"/>
      <c r="AB31" s="96"/>
      <c r="AC31" s="96"/>
      <c r="AD31" s="96"/>
      <c r="AE31" s="96"/>
      <c r="AF31" s="96"/>
      <c r="AG31" s="97" t="s">
        <v>46</v>
      </c>
      <c r="AH31" s="258">
        <f>AH32+AH36</f>
        <v>3463955</v>
      </c>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row>
    <row r="32" spans="1:60" s="243" customFormat="1" ht="42" customHeight="1" x14ac:dyDescent="0.35">
      <c r="A32" s="119"/>
      <c r="B32" s="119" t="s">
        <v>525</v>
      </c>
      <c r="C32" s="102">
        <v>2</v>
      </c>
      <c r="D32" s="102">
        <v>3</v>
      </c>
      <c r="E32" s="102"/>
      <c r="F32" s="100"/>
      <c r="G32" s="857" t="s">
        <v>624</v>
      </c>
      <c r="H32" s="858"/>
      <c r="I32" s="858"/>
      <c r="J32" s="858"/>
      <c r="K32" s="859"/>
      <c r="L32" s="101" t="s">
        <v>623</v>
      </c>
      <c r="M32" s="101"/>
      <c r="N32" s="102"/>
      <c r="O32" s="101" t="s">
        <v>14</v>
      </c>
      <c r="P32" s="101" t="s">
        <v>17</v>
      </c>
      <c r="Q32" s="101" t="s">
        <v>579</v>
      </c>
      <c r="R32" s="103">
        <v>1</v>
      </c>
      <c r="S32" s="260" t="s">
        <v>45</v>
      </c>
      <c r="T32" s="150">
        <v>0.5</v>
      </c>
      <c r="U32" s="261">
        <v>0.25</v>
      </c>
      <c r="V32" s="261"/>
      <c r="W32" s="261">
        <v>0.25</v>
      </c>
      <c r="X32" s="102"/>
      <c r="Y32" s="261">
        <v>0.25</v>
      </c>
      <c r="Z32" s="108"/>
      <c r="AA32" s="261">
        <v>0.25</v>
      </c>
      <c r="AB32" s="108"/>
      <c r="AC32" s="108"/>
      <c r="AD32" s="108"/>
      <c r="AE32" s="108"/>
      <c r="AF32" s="108"/>
      <c r="AG32" s="101" t="s">
        <v>46</v>
      </c>
      <c r="AH32" s="262">
        <f>SUM(AH34:AH35)</f>
        <v>3463955</v>
      </c>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row>
    <row r="33" spans="1:60" s="266" customFormat="1" ht="80.25" customHeight="1" x14ac:dyDescent="0.35">
      <c r="A33" s="263" t="str">
        <f>+ CONCATENATE("ID", "-", B33, "-",C33, ".", D33, ".", E33)</f>
        <v>ID-DCA-2.3.1</v>
      </c>
      <c r="B33" s="124" t="s">
        <v>525</v>
      </c>
      <c r="C33" s="124">
        <v>2</v>
      </c>
      <c r="D33" s="124">
        <v>3</v>
      </c>
      <c r="E33" s="124">
        <v>1</v>
      </c>
      <c r="F33" s="135"/>
      <c r="G33" s="120"/>
      <c r="H33" s="743" t="s">
        <v>625</v>
      </c>
      <c r="I33" s="924"/>
      <c r="J33" s="264" t="s">
        <v>626</v>
      </c>
      <c r="K33" s="124" t="s">
        <v>525</v>
      </c>
      <c r="L33" s="121" t="s">
        <v>623</v>
      </c>
      <c r="M33" s="121" t="s">
        <v>627</v>
      </c>
      <c r="N33" s="124" t="s">
        <v>43</v>
      </c>
      <c r="O33" s="121" t="s">
        <v>14</v>
      </c>
      <c r="P33" s="121" t="s">
        <v>17</v>
      </c>
      <c r="Q33" s="122"/>
      <c r="R33" s="123"/>
      <c r="S33" s="123"/>
      <c r="T33" s="148">
        <v>0.35</v>
      </c>
      <c r="U33" s="123"/>
      <c r="V33" s="123"/>
      <c r="W33" s="123"/>
      <c r="X33" s="123"/>
      <c r="Y33" s="123"/>
      <c r="Z33" s="143"/>
      <c r="AA33" s="143"/>
      <c r="AB33" s="143"/>
      <c r="AC33" s="143"/>
      <c r="AD33" s="143"/>
      <c r="AE33" s="143"/>
      <c r="AF33" s="143"/>
      <c r="AG33" s="121" t="s">
        <v>46</v>
      </c>
      <c r="AH33" s="265">
        <v>0</v>
      </c>
    </row>
    <row r="34" spans="1:60" s="266" customFormat="1" ht="72.75" customHeight="1" x14ac:dyDescent="0.35">
      <c r="A34" s="263" t="str">
        <f t="shared" ref="A34" si="9">+ CONCATENATE("ID", "-", B34, "-",C34, ".", D34, ".", E34)</f>
        <v>ID-DCA-2.3.2</v>
      </c>
      <c r="B34" s="124" t="s">
        <v>525</v>
      </c>
      <c r="C34" s="124">
        <v>2</v>
      </c>
      <c r="D34" s="124">
        <v>3</v>
      </c>
      <c r="E34" s="124">
        <v>2</v>
      </c>
      <c r="F34" s="135"/>
      <c r="G34" s="120"/>
      <c r="H34" s="743" t="s">
        <v>628</v>
      </c>
      <c r="I34" s="924"/>
      <c r="J34" s="264" t="s">
        <v>626</v>
      </c>
      <c r="K34" s="124" t="s">
        <v>525</v>
      </c>
      <c r="L34" s="121" t="s">
        <v>623</v>
      </c>
      <c r="M34" s="121" t="s">
        <v>627</v>
      </c>
      <c r="N34" s="124" t="s">
        <v>43</v>
      </c>
      <c r="O34" s="121" t="s">
        <v>15</v>
      </c>
      <c r="P34" s="121" t="s">
        <v>17</v>
      </c>
      <c r="Q34" s="122"/>
      <c r="R34" s="123"/>
      <c r="S34" s="123"/>
      <c r="T34" s="148">
        <v>0.35</v>
      </c>
      <c r="U34" s="123"/>
      <c r="V34" s="123"/>
      <c r="W34" s="123"/>
      <c r="X34" s="123"/>
      <c r="Y34" s="123"/>
      <c r="Z34" s="143"/>
      <c r="AA34" s="143"/>
      <c r="AB34" s="143"/>
      <c r="AC34" s="143"/>
      <c r="AD34" s="143"/>
      <c r="AE34" s="143"/>
      <c r="AF34" s="143"/>
      <c r="AG34" s="121" t="s">
        <v>46</v>
      </c>
      <c r="AH34" s="265">
        <v>0</v>
      </c>
    </row>
    <row r="35" spans="1:60" s="266" customFormat="1" ht="77.25" customHeight="1" x14ac:dyDescent="0.35">
      <c r="A35" s="263" t="str">
        <f t="shared" ref="A35" si="10">+ CONCATENATE("ID", "-", B35, "-",C35, ".", D35, ".", E35)</f>
        <v>ID-DCA-2.3.2</v>
      </c>
      <c r="B35" s="124" t="s">
        <v>525</v>
      </c>
      <c r="C35" s="124">
        <v>2</v>
      </c>
      <c r="D35" s="124">
        <v>3</v>
      </c>
      <c r="E35" s="124">
        <v>2</v>
      </c>
      <c r="F35" s="135"/>
      <c r="G35" s="120"/>
      <c r="H35" s="743" t="s">
        <v>629</v>
      </c>
      <c r="I35" s="924"/>
      <c r="J35" s="264" t="s">
        <v>630</v>
      </c>
      <c r="K35" s="713" t="s">
        <v>525</v>
      </c>
      <c r="L35" s="121" t="s">
        <v>623</v>
      </c>
      <c r="M35" s="121" t="s">
        <v>627</v>
      </c>
      <c r="N35" s="124" t="s">
        <v>43</v>
      </c>
      <c r="O35" s="121" t="s">
        <v>15</v>
      </c>
      <c r="P35" s="121" t="s">
        <v>17</v>
      </c>
      <c r="Q35" s="122"/>
      <c r="R35" s="123"/>
      <c r="S35" s="123"/>
      <c r="T35" s="148">
        <v>0.35</v>
      </c>
      <c r="U35" s="123"/>
      <c r="V35" s="123"/>
      <c r="W35" s="123"/>
      <c r="X35" s="123"/>
      <c r="Y35" s="123"/>
      <c r="Z35" s="143"/>
      <c r="AA35" s="143"/>
      <c r="AB35" s="143"/>
      <c r="AC35" s="143"/>
      <c r="AD35" s="143"/>
      <c r="AE35" s="143"/>
      <c r="AF35" s="143"/>
      <c r="AG35" s="121" t="s">
        <v>46</v>
      </c>
      <c r="AH35" s="265">
        <v>3463955</v>
      </c>
    </row>
    <row r="36" spans="1:60" s="243" customFormat="1" ht="42" x14ac:dyDescent="0.35">
      <c r="A36" s="119"/>
      <c r="B36" s="119" t="s">
        <v>525</v>
      </c>
      <c r="C36" s="102">
        <v>2</v>
      </c>
      <c r="D36" s="102">
        <v>3</v>
      </c>
      <c r="E36" s="102"/>
      <c r="F36" s="100"/>
      <c r="G36" s="857" t="s">
        <v>631</v>
      </c>
      <c r="H36" s="858"/>
      <c r="I36" s="858"/>
      <c r="J36" s="858"/>
      <c r="K36" s="859"/>
      <c r="L36" s="101" t="s">
        <v>623</v>
      </c>
      <c r="M36" s="101"/>
      <c r="N36" s="102"/>
      <c r="O36" s="101" t="s">
        <v>14</v>
      </c>
      <c r="P36" s="101" t="s">
        <v>17</v>
      </c>
      <c r="Q36" s="101" t="s">
        <v>579</v>
      </c>
      <c r="R36" s="103">
        <v>1</v>
      </c>
      <c r="S36" s="260" t="s">
        <v>45</v>
      </c>
      <c r="T36" s="150">
        <v>0.5</v>
      </c>
      <c r="U36" s="261">
        <v>0.25</v>
      </c>
      <c r="V36" s="261"/>
      <c r="W36" s="261">
        <v>0.25</v>
      </c>
      <c r="X36" s="102"/>
      <c r="Y36" s="261">
        <v>0.25</v>
      </c>
      <c r="Z36" s="108"/>
      <c r="AA36" s="261">
        <v>0.25</v>
      </c>
      <c r="AB36" s="108"/>
      <c r="AC36" s="108"/>
      <c r="AD36" s="108"/>
      <c r="AE36" s="108"/>
      <c r="AF36" s="108"/>
      <c r="AG36" s="101" t="s">
        <v>46</v>
      </c>
      <c r="AH36" s="262">
        <f>SUM(AH38:AH38)</f>
        <v>0</v>
      </c>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row>
    <row r="37" spans="1:60" s="266" customFormat="1" ht="68.45" customHeight="1" x14ac:dyDescent="0.35">
      <c r="A37" s="263" t="str">
        <f>+ CONCATENATE("ID", "-", B37, "-",C37, ".", D37, ".", E37)</f>
        <v>ID-DCA-2.3.1</v>
      </c>
      <c r="B37" s="124" t="s">
        <v>525</v>
      </c>
      <c r="C37" s="124">
        <v>2</v>
      </c>
      <c r="D37" s="124">
        <v>3</v>
      </c>
      <c r="E37" s="124">
        <v>1</v>
      </c>
      <c r="F37" s="135"/>
      <c r="G37" s="120"/>
      <c r="H37" s="743" t="s">
        <v>632</v>
      </c>
      <c r="I37" s="924"/>
      <c r="J37" s="264" t="s">
        <v>633</v>
      </c>
      <c r="K37" s="124" t="s">
        <v>525</v>
      </c>
      <c r="L37" s="121" t="s">
        <v>623</v>
      </c>
      <c r="M37" s="129" t="s">
        <v>634</v>
      </c>
      <c r="N37" s="124" t="s">
        <v>43</v>
      </c>
      <c r="O37" s="121" t="s">
        <v>14</v>
      </c>
      <c r="P37" s="121" t="s">
        <v>17</v>
      </c>
      <c r="Q37" s="122"/>
      <c r="R37" s="123"/>
      <c r="S37" s="123"/>
      <c r="T37" s="148">
        <v>0.25</v>
      </c>
      <c r="U37" s="123"/>
      <c r="V37" s="123"/>
      <c r="W37" s="123"/>
      <c r="X37" s="123"/>
      <c r="Y37" s="123"/>
      <c r="Z37" s="143"/>
      <c r="AA37" s="143"/>
      <c r="AB37" s="143"/>
      <c r="AC37" s="143"/>
      <c r="AD37" s="143"/>
      <c r="AE37" s="143"/>
      <c r="AF37" s="143"/>
      <c r="AG37" s="121" t="s">
        <v>46</v>
      </c>
      <c r="AH37" s="265">
        <v>0</v>
      </c>
    </row>
    <row r="38" spans="1:60" s="266" customFormat="1" ht="78" customHeight="1" x14ac:dyDescent="0.35">
      <c r="A38" s="263" t="str">
        <f t="shared" ref="A38" si="11">+ CONCATENATE("ID", "-", B38, "-",C38, ".", D38, ".", E38)</f>
        <v>ID-DCA-2.3.2</v>
      </c>
      <c r="B38" s="124" t="s">
        <v>525</v>
      </c>
      <c r="C38" s="124">
        <v>2</v>
      </c>
      <c r="D38" s="124">
        <v>3</v>
      </c>
      <c r="E38" s="124">
        <v>2</v>
      </c>
      <c r="F38" s="135"/>
      <c r="G38" s="120"/>
      <c r="H38" s="990" t="s">
        <v>959</v>
      </c>
      <c r="I38" s="991"/>
      <c r="J38" s="992" t="s">
        <v>960</v>
      </c>
      <c r="K38" s="124" t="s">
        <v>525</v>
      </c>
      <c r="L38" s="121" t="s">
        <v>623</v>
      </c>
      <c r="M38" s="121" t="s">
        <v>69</v>
      </c>
      <c r="N38" s="124" t="s">
        <v>43</v>
      </c>
      <c r="O38" s="121" t="s">
        <v>14</v>
      </c>
      <c r="P38" s="121" t="s">
        <v>17</v>
      </c>
      <c r="Q38" s="122"/>
      <c r="R38" s="123"/>
      <c r="S38" s="123"/>
      <c r="T38" s="148">
        <v>0.25</v>
      </c>
      <c r="U38" s="123"/>
      <c r="V38" s="123"/>
      <c r="W38" s="123"/>
      <c r="X38" s="123"/>
      <c r="Y38" s="123"/>
      <c r="Z38" s="143"/>
      <c r="AA38" s="143"/>
      <c r="AB38" s="143"/>
      <c r="AC38" s="143"/>
      <c r="AD38" s="143"/>
      <c r="AE38" s="143"/>
      <c r="AF38" s="143"/>
      <c r="AG38" s="121" t="s">
        <v>46</v>
      </c>
      <c r="AH38" s="265">
        <v>0</v>
      </c>
    </row>
    <row r="39" spans="1:60" s="99" customFormat="1" ht="42" x14ac:dyDescent="0.35">
      <c r="A39" s="85"/>
      <c r="B39" s="86"/>
      <c r="C39" s="86">
        <v>1</v>
      </c>
      <c r="D39" s="86"/>
      <c r="E39" s="86"/>
      <c r="F39" s="925" t="s">
        <v>635</v>
      </c>
      <c r="G39" s="926"/>
      <c r="H39" s="926"/>
      <c r="I39" s="926"/>
      <c r="J39" s="926"/>
      <c r="K39" s="927"/>
      <c r="L39" s="88" t="s">
        <v>554</v>
      </c>
      <c r="M39" s="88"/>
      <c r="N39" s="89"/>
      <c r="O39" s="88" t="s">
        <v>14</v>
      </c>
      <c r="P39" s="88" t="s">
        <v>17</v>
      </c>
      <c r="Q39" s="90" t="s">
        <v>128</v>
      </c>
      <c r="R39" s="151">
        <v>1</v>
      </c>
      <c r="S39" s="257" t="s">
        <v>219</v>
      </c>
      <c r="T39" s="151">
        <v>0.05</v>
      </c>
      <c r="U39" s="151"/>
      <c r="V39" s="96"/>
      <c r="W39" s="151"/>
      <c r="X39" s="96"/>
      <c r="Y39" s="151"/>
      <c r="Z39" s="96"/>
      <c r="AA39" s="96"/>
      <c r="AB39" s="96"/>
      <c r="AC39" s="96"/>
      <c r="AD39" s="96"/>
      <c r="AE39" s="96"/>
      <c r="AF39" s="96"/>
      <c r="AG39" s="97" t="s">
        <v>46</v>
      </c>
      <c r="AH39" s="258">
        <f>AH40</f>
        <v>0</v>
      </c>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row>
    <row r="40" spans="1:60" s="243" customFormat="1" ht="42" x14ac:dyDescent="0.35">
      <c r="A40" s="239"/>
      <c r="B40" s="240"/>
      <c r="C40" s="240">
        <v>1</v>
      </c>
      <c r="D40" s="240">
        <v>1</v>
      </c>
      <c r="E40" s="240"/>
      <c r="F40" s="100"/>
      <c r="G40" s="745" t="s">
        <v>636</v>
      </c>
      <c r="H40" s="746"/>
      <c r="I40" s="746"/>
      <c r="J40" s="746"/>
      <c r="K40" s="747"/>
      <c r="L40" s="101" t="s">
        <v>554</v>
      </c>
      <c r="M40" s="101"/>
      <c r="N40" s="102" t="s">
        <v>43</v>
      </c>
      <c r="O40" s="101" t="s">
        <v>14</v>
      </c>
      <c r="P40" s="101" t="s">
        <v>17</v>
      </c>
      <c r="Q40" s="259" t="s">
        <v>128</v>
      </c>
      <c r="R40" s="103">
        <v>1</v>
      </c>
      <c r="S40" s="260" t="s">
        <v>45</v>
      </c>
      <c r="T40" s="150">
        <v>0.5</v>
      </c>
      <c r="U40" s="102"/>
      <c r="V40" s="102"/>
      <c r="W40" s="261">
        <v>0.1</v>
      </c>
      <c r="X40" s="102"/>
      <c r="Y40" s="261">
        <v>0.1</v>
      </c>
      <c r="Z40" s="108"/>
      <c r="AA40" s="261">
        <v>0.3</v>
      </c>
      <c r="AB40" s="108"/>
      <c r="AC40" s="108"/>
      <c r="AD40" s="108"/>
      <c r="AE40" s="108"/>
      <c r="AF40" s="108"/>
      <c r="AG40" s="101" t="s">
        <v>46</v>
      </c>
      <c r="AH40" s="262">
        <f>SUM(AH41:AH42)</f>
        <v>0</v>
      </c>
      <c r="AI40" s="98"/>
      <c r="AJ40" s="98"/>
      <c r="AK40" s="242"/>
      <c r="AL40" s="98"/>
      <c r="AM40" s="98"/>
      <c r="AN40" s="98"/>
      <c r="AO40" s="98"/>
      <c r="AP40" s="98"/>
      <c r="AQ40" s="98"/>
      <c r="AR40" s="98"/>
      <c r="AS40" s="98"/>
      <c r="AT40" s="98"/>
      <c r="AU40" s="98"/>
      <c r="AV40" s="98"/>
      <c r="AW40" s="98"/>
      <c r="AX40" s="98"/>
      <c r="AY40" s="98"/>
      <c r="AZ40" s="98"/>
      <c r="BA40" s="98"/>
      <c r="BB40" s="98"/>
      <c r="BC40" s="98"/>
      <c r="BD40" s="98"/>
      <c r="BE40" s="98"/>
      <c r="BF40" s="98"/>
      <c r="BG40" s="98"/>
      <c r="BH40" s="98"/>
    </row>
    <row r="41" spans="1:60" s="243" customFormat="1" ht="84" x14ac:dyDescent="0.35">
      <c r="A41" s="239"/>
      <c r="B41" s="240"/>
      <c r="C41" s="240"/>
      <c r="D41" s="240"/>
      <c r="E41" s="240"/>
      <c r="F41" s="215"/>
      <c r="G41" s="215"/>
      <c r="H41" s="749" t="s">
        <v>637</v>
      </c>
      <c r="I41" s="750"/>
      <c r="J41" s="129" t="s">
        <v>411</v>
      </c>
      <c r="K41" s="124" t="s">
        <v>525</v>
      </c>
      <c r="L41" s="121" t="s">
        <v>638</v>
      </c>
      <c r="M41" s="129" t="s">
        <v>69</v>
      </c>
      <c r="N41" s="224" t="s">
        <v>113</v>
      </c>
      <c r="O41" s="129" t="s">
        <v>14</v>
      </c>
      <c r="P41" s="129" t="s">
        <v>17</v>
      </c>
      <c r="Q41" s="218"/>
      <c r="R41" s="133"/>
      <c r="S41" s="133"/>
      <c r="T41" s="232">
        <v>0.7</v>
      </c>
      <c r="U41" s="133"/>
      <c r="V41" s="133"/>
      <c r="W41" s="133"/>
      <c r="X41" s="133"/>
      <c r="Y41" s="133"/>
      <c r="Z41" s="231"/>
      <c r="AA41" s="231"/>
      <c r="AB41" s="231"/>
      <c r="AC41" s="231"/>
      <c r="AD41" s="231"/>
      <c r="AE41" s="231"/>
      <c r="AF41" s="231"/>
      <c r="AG41" s="129" t="s">
        <v>46</v>
      </c>
      <c r="AH41" s="241">
        <v>0</v>
      </c>
      <c r="AI41" s="98"/>
      <c r="AJ41" s="98"/>
      <c r="AK41" s="242"/>
      <c r="AL41" s="98"/>
      <c r="AM41" s="98"/>
      <c r="AN41" s="98"/>
      <c r="AO41" s="98"/>
      <c r="AP41" s="98"/>
      <c r="AQ41" s="98"/>
      <c r="AR41" s="98"/>
      <c r="AS41" s="98"/>
      <c r="AT41" s="98"/>
      <c r="AU41" s="98"/>
      <c r="AV41" s="98"/>
      <c r="AW41" s="98"/>
      <c r="AX41" s="98"/>
      <c r="AY41" s="98"/>
      <c r="AZ41" s="98"/>
      <c r="BA41" s="98"/>
      <c r="BB41" s="98"/>
      <c r="BC41" s="98"/>
      <c r="BD41" s="98"/>
      <c r="BE41" s="98"/>
      <c r="BF41" s="98"/>
      <c r="BG41" s="98"/>
      <c r="BH41" s="98"/>
    </row>
    <row r="42" spans="1:60" s="243" customFormat="1" ht="84" x14ac:dyDescent="0.35">
      <c r="A42" s="239"/>
      <c r="B42" s="240"/>
      <c r="C42" s="240"/>
      <c r="D42" s="240"/>
      <c r="E42" s="240"/>
      <c r="F42" s="215"/>
      <c r="G42" s="215"/>
      <c r="H42" s="749" t="s">
        <v>639</v>
      </c>
      <c r="I42" s="750"/>
      <c r="J42" s="129" t="s">
        <v>134</v>
      </c>
      <c r="K42" s="124" t="s">
        <v>525</v>
      </c>
      <c r="L42" s="121" t="s">
        <v>638</v>
      </c>
      <c r="M42" s="129" t="s">
        <v>69</v>
      </c>
      <c r="N42" s="224" t="s">
        <v>43</v>
      </c>
      <c r="O42" s="129" t="s">
        <v>14</v>
      </c>
      <c r="P42" s="129" t="s">
        <v>17</v>
      </c>
      <c r="Q42" s="218"/>
      <c r="R42" s="133"/>
      <c r="S42" s="133"/>
      <c r="T42" s="232">
        <v>0.3</v>
      </c>
      <c r="U42" s="133"/>
      <c r="V42" s="133"/>
      <c r="W42" s="133"/>
      <c r="X42" s="133"/>
      <c r="Y42" s="133"/>
      <c r="Z42" s="231"/>
      <c r="AA42" s="231"/>
      <c r="AB42" s="231"/>
      <c r="AC42" s="231"/>
      <c r="AD42" s="231"/>
      <c r="AE42" s="231"/>
      <c r="AF42" s="231"/>
      <c r="AG42" s="129" t="s">
        <v>46</v>
      </c>
      <c r="AH42" s="241">
        <v>0</v>
      </c>
      <c r="AI42" s="98"/>
      <c r="AJ42" s="98"/>
      <c r="AK42" s="242"/>
      <c r="AL42" s="98"/>
      <c r="AM42" s="98"/>
      <c r="AN42" s="98"/>
      <c r="AO42" s="98"/>
      <c r="AP42" s="98"/>
      <c r="AQ42" s="98"/>
      <c r="AR42" s="98"/>
      <c r="AS42" s="98"/>
      <c r="AT42" s="98"/>
      <c r="AU42" s="98"/>
      <c r="AV42" s="98"/>
      <c r="AW42" s="98"/>
      <c r="AX42" s="98"/>
      <c r="AY42" s="98"/>
      <c r="AZ42" s="98"/>
      <c r="BA42" s="98"/>
      <c r="BB42" s="98"/>
      <c r="BC42" s="98"/>
      <c r="BD42" s="98"/>
      <c r="BE42" s="98"/>
      <c r="BF42" s="98"/>
      <c r="BG42" s="98"/>
      <c r="BH42" s="98"/>
    </row>
    <row r="43" spans="1:60" s="243" customFormat="1" ht="63" x14ac:dyDescent="0.35">
      <c r="A43" s="273"/>
      <c r="B43" s="274"/>
      <c r="C43" s="274"/>
      <c r="D43" s="274"/>
      <c r="E43" s="274"/>
      <c r="F43" s="100"/>
      <c r="G43" s="745" t="s">
        <v>640</v>
      </c>
      <c r="H43" s="746"/>
      <c r="I43" s="746"/>
      <c r="J43" s="746"/>
      <c r="K43" s="747"/>
      <c r="L43" s="101" t="s">
        <v>554</v>
      </c>
      <c r="M43" s="101"/>
      <c r="N43" s="102" t="s">
        <v>43</v>
      </c>
      <c r="O43" s="101" t="s">
        <v>14</v>
      </c>
      <c r="P43" s="101" t="s">
        <v>17</v>
      </c>
      <c r="Q43" s="259" t="s">
        <v>110</v>
      </c>
      <c r="R43" s="103">
        <v>1</v>
      </c>
      <c r="S43" s="260" t="s">
        <v>45</v>
      </c>
      <c r="T43" s="150">
        <v>0.5</v>
      </c>
      <c r="U43" s="102"/>
      <c r="V43" s="102"/>
      <c r="W43" s="261">
        <v>0.1</v>
      </c>
      <c r="X43" s="102"/>
      <c r="Y43" s="261">
        <v>0.1</v>
      </c>
      <c r="Z43" s="108"/>
      <c r="AA43" s="261">
        <v>0.3</v>
      </c>
      <c r="AB43" s="108"/>
      <c r="AC43" s="108"/>
      <c r="AD43" s="108"/>
      <c r="AE43" s="108"/>
      <c r="AF43" s="108"/>
      <c r="AG43" s="101" t="s">
        <v>46</v>
      </c>
      <c r="AH43" s="262">
        <f>SUM(AH44:AH45)</f>
        <v>0</v>
      </c>
      <c r="AI43" s="98"/>
      <c r="AJ43" s="98"/>
      <c r="AK43" s="242"/>
      <c r="AL43" s="98"/>
      <c r="AM43" s="98"/>
      <c r="AN43" s="98"/>
      <c r="AO43" s="98"/>
      <c r="AP43" s="98"/>
      <c r="AQ43" s="98"/>
      <c r="AR43" s="98"/>
      <c r="AS43" s="98"/>
      <c r="AT43" s="98"/>
      <c r="AU43" s="98"/>
      <c r="AV43" s="98"/>
      <c r="AW43" s="98"/>
      <c r="AX43" s="98"/>
      <c r="AY43" s="98"/>
      <c r="AZ43" s="98"/>
      <c r="BA43" s="98"/>
      <c r="BB43" s="98"/>
      <c r="BC43" s="98"/>
      <c r="BD43" s="98"/>
      <c r="BE43" s="98"/>
      <c r="BF43" s="98"/>
      <c r="BG43" s="98"/>
      <c r="BH43" s="98"/>
    </row>
    <row r="44" spans="1:60" s="243" customFormat="1" ht="84" x14ac:dyDescent="0.35">
      <c r="A44" s="273"/>
      <c r="B44" s="274"/>
      <c r="C44" s="274"/>
      <c r="D44" s="274"/>
      <c r="E44" s="274"/>
      <c r="F44" s="215"/>
      <c r="G44" s="215"/>
      <c r="H44" s="749" t="s">
        <v>641</v>
      </c>
      <c r="I44" s="750"/>
      <c r="J44" s="129" t="s">
        <v>112</v>
      </c>
      <c r="K44" s="124" t="s">
        <v>525</v>
      </c>
      <c r="L44" s="121" t="s">
        <v>638</v>
      </c>
      <c r="M44" s="129" t="s">
        <v>69</v>
      </c>
      <c r="N44" s="224" t="s">
        <v>113</v>
      </c>
      <c r="O44" s="129" t="s">
        <v>14</v>
      </c>
      <c r="P44" s="129" t="s">
        <v>17</v>
      </c>
      <c r="Q44" s="218"/>
      <c r="R44" s="133"/>
      <c r="S44" s="133"/>
      <c r="T44" s="232">
        <v>0.7</v>
      </c>
      <c r="U44" s="133"/>
      <c r="V44" s="133"/>
      <c r="W44" s="133"/>
      <c r="X44" s="133"/>
      <c r="Y44" s="133"/>
      <c r="Z44" s="231"/>
      <c r="AA44" s="231"/>
      <c r="AB44" s="231"/>
      <c r="AC44" s="231"/>
      <c r="AD44" s="231"/>
      <c r="AE44" s="231"/>
      <c r="AF44" s="231"/>
      <c r="AG44" s="129" t="s">
        <v>46</v>
      </c>
      <c r="AH44" s="241">
        <v>0</v>
      </c>
      <c r="AI44" s="98"/>
      <c r="AJ44" s="98"/>
      <c r="AK44" s="242"/>
      <c r="AL44" s="98"/>
      <c r="AM44" s="98"/>
      <c r="AN44" s="98"/>
      <c r="AO44" s="98"/>
      <c r="AP44" s="98"/>
      <c r="AQ44" s="98"/>
      <c r="AR44" s="98"/>
      <c r="AS44" s="98"/>
      <c r="AT44" s="98"/>
      <c r="AU44" s="98"/>
      <c r="AV44" s="98"/>
      <c r="AW44" s="98"/>
      <c r="AX44" s="98"/>
      <c r="AY44" s="98"/>
      <c r="AZ44" s="98"/>
      <c r="BA44" s="98"/>
      <c r="BB44" s="98"/>
      <c r="BC44" s="98"/>
      <c r="BD44" s="98"/>
      <c r="BE44" s="98"/>
      <c r="BF44" s="98"/>
      <c r="BG44" s="98"/>
      <c r="BH44" s="98"/>
    </row>
    <row r="45" spans="1:60" s="243" customFormat="1" ht="84.75" thickBot="1" x14ac:dyDescent="0.4">
      <c r="A45" s="273"/>
      <c r="B45" s="274"/>
      <c r="C45" s="274"/>
      <c r="D45" s="274"/>
      <c r="E45" s="274"/>
      <c r="F45" s="215"/>
      <c r="G45" s="215"/>
      <c r="H45" s="749" t="s">
        <v>642</v>
      </c>
      <c r="I45" s="750"/>
      <c r="J45" s="129" t="s">
        <v>115</v>
      </c>
      <c r="K45" s="124" t="s">
        <v>525</v>
      </c>
      <c r="L45" s="121" t="s">
        <v>638</v>
      </c>
      <c r="M45" s="129" t="s">
        <v>69</v>
      </c>
      <c r="N45" s="224" t="s">
        <v>43</v>
      </c>
      <c r="O45" s="129" t="s">
        <v>14</v>
      </c>
      <c r="P45" s="129" t="s">
        <v>17</v>
      </c>
      <c r="Q45" s="218"/>
      <c r="R45" s="133"/>
      <c r="S45" s="133"/>
      <c r="T45" s="232">
        <v>0.3</v>
      </c>
      <c r="U45" s="133"/>
      <c r="V45" s="133"/>
      <c r="W45" s="133"/>
      <c r="X45" s="133"/>
      <c r="Y45" s="133"/>
      <c r="Z45" s="231"/>
      <c r="AA45" s="231"/>
      <c r="AB45" s="231"/>
      <c r="AC45" s="231"/>
      <c r="AD45" s="231"/>
      <c r="AE45" s="231"/>
      <c r="AF45" s="231"/>
      <c r="AG45" s="129" t="s">
        <v>46</v>
      </c>
      <c r="AH45" s="241">
        <v>0</v>
      </c>
      <c r="AI45" s="98"/>
      <c r="AJ45" s="98"/>
      <c r="AK45" s="242"/>
      <c r="AL45" s="98"/>
      <c r="AM45" s="98"/>
      <c r="AN45" s="98"/>
      <c r="AO45" s="98"/>
      <c r="AP45" s="98"/>
      <c r="AQ45" s="98"/>
      <c r="AR45" s="98"/>
      <c r="AS45" s="98"/>
      <c r="AT45" s="98"/>
      <c r="AU45" s="98"/>
      <c r="AV45" s="98"/>
      <c r="AW45" s="98"/>
      <c r="AX45" s="98"/>
      <c r="AY45" s="98"/>
      <c r="AZ45" s="98"/>
      <c r="BA45" s="98"/>
      <c r="BB45" s="98"/>
      <c r="BC45" s="98"/>
      <c r="BD45" s="98"/>
      <c r="BE45" s="98"/>
      <c r="BF45" s="98"/>
      <c r="BG45" s="98"/>
      <c r="BH45" s="98"/>
    </row>
    <row r="46" spans="1:60" s="98" customFormat="1" ht="38.25" customHeight="1" thickBot="1" x14ac:dyDescent="0.4">
      <c r="J46" s="269"/>
      <c r="L46" s="280"/>
      <c r="M46" s="281"/>
      <c r="O46" s="281"/>
      <c r="P46" s="281"/>
      <c r="Q46" s="269"/>
      <c r="T46" s="305"/>
      <c r="AG46" s="306" t="s">
        <v>70</v>
      </c>
      <c r="AH46" s="271">
        <f>AH5+AH31+AH39</f>
        <v>18495255.636363626</v>
      </c>
    </row>
    <row r="47" spans="1:60" s="98" customFormat="1" ht="21" x14ac:dyDescent="0.35">
      <c r="J47" s="269"/>
      <c r="L47" s="280"/>
      <c r="M47" s="281"/>
      <c r="O47" s="281"/>
      <c r="P47" s="281"/>
      <c r="Q47" s="269"/>
      <c r="T47" s="305"/>
      <c r="AG47" s="280"/>
    </row>
    <row r="48" spans="1:60" s="98" customFormat="1" ht="45.75" customHeight="1" x14ac:dyDescent="0.35">
      <c r="J48" s="269"/>
      <c r="L48" s="280"/>
      <c r="M48" s="281"/>
      <c r="O48" s="281"/>
      <c r="P48" s="281"/>
      <c r="Q48" s="269"/>
      <c r="T48" s="305"/>
      <c r="AG48" s="280"/>
    </row>
    <row r="49" spans="2:34" s="98" customFormat="1" ht="21.75" thickBot="1" x14ac:dyDescent="0.4">
      <c r="F49" s="928" t="s">
        <v>80</v>
      </c>
      <c r="G49" s="928"/>
      <c r="H49" s="928"/>
      <c r="I49" s="307"/>
      <c r="J49" s="281"/>
      <c r="K49" s="280"/>
      <c r="M49" s="280" t="s">
        <v>81</v>
      </c>
      <c r="N49" s="308"/>
      <c r="O49" s="791"/>
      <c r="P49" s="791"/>
      <c r="Q49" s="791"/>
      <c r="R49" s="791"/>
      <c r="T49" s="305"/>
      <c r="AG49" s="281"/>
    </row>
    <row r="50" spans="2:34" s="98" customFormat="1" ht="21" x14ac:dyDescent="0.35">
      <c r="F50" s="280"/>
      <c r="G50" s="280"/>
      <c r="H50" s="280"/>
      <c r="I50" s="280" t="s">
        <v>643</v>
      </c>
      <c r="J50" s="281"/>
      <c r="K50" s="280"/>
      <c r="M50" s="280"/>
      <c r="N50" s="739" t="s">
        <v>72</v>
      </c>
      <c r="O50" s="739"/>
      <c r="P50" s="739"/>
      <c r="Q50" s="739"/>
      <c r="R50" s="739"/>
      <c r="T50" s="305"/>
      <c r="AG50" s="269"/>
    </row>
    <row r="51" spans="2:34" s="98" customFormat="1" ht="35.25" customHeight="1" x14ac:dyDescent="0.35">
      <c r="I51" s="268" t="s">
        <v>554</v>
      </c>
      <c r="J51" s="281"/>
      <c r="K51" s="280"/>
      <c r="M51" s="280"/>
      <c r="N51" s="740" t="s">
        <v>73</v>
      </c>
      <c r="O51" s="740"/>
      <c r="P51" s="740"/>
      <c r="Q51" s="740"/>
      <c r="R51" s="740"/>
      <c r="T51" s="305"/>
      <c r="AG51" s="269"/>
    </row>
    <row r="52" spans="2:34" s="6" customFormat="1" ht="12.75" customHeight="1" x14ac:dyDescent="0.3">
      <c r="F52" s="734"/>
      <c r="G52" s="734"/>
      <c r="H52" s="734"/>
      <c r="I52" s="734"/>
      <c r="J52" s="30"/>
      <c r="K52" s="31"/>
      <c r="M52" s="33"/>
      <c r="N52" s="70"/>
      <c r="O52" s="70"/>
      <c r="P52" s="70"/>
      <c r="Q52" s="70"/>
      <c r="T52" s="34"/>
      <c r="AG52" s="33"/>
    </row>
    <row r="53" spans="2:34" s="6" customFormat="1" ht="12.75" x14ac:dyDescent="0.2">
      <c r="F53" s="734"/>
      <c r="G53" s="734"/>
      <c r="H53" s="734"/>
      <c r="I53" s="734"/>
      <c r="J53" s="30"/>
      <c r="L53" s="33"/>
      <c r="M53" s="33"/>
      <c r="O53" s="33"/>
      <c r="P53" s="33"/>
      <c r="Q53" s="30"/>
      <c r="T53" s="34"/>
      <c r="AG53" s="33"/>
    </row>
    <row r="54" spans="2:34" s="6" customFormat="1" x14ac:dyDescent="0.25">
      <c r="F54" s="734"/>
      <c r="G54" s="734"/>
      <c r="H54" s="734"/>
      <c r="I54" s="734"/>
      <c r="J54" s="30"/>
      <c r="L54" s="31"/>
      <c r="M54" s="33"/>
      <c r="O54" s="33"/>
      <c r="P54" s="33"/>
      <c r="Q54" s="72"/>
      <c r="R54" s="73"/>
      <c r="S54" s="73"/>
      <c r="T54" s="74"/>
      <c r="U54" s="73"/>
      <c r="V54" s="73"/>
      <c r="W54" s="73"/>
      <c r="X54" s="73"/>
      <c r="Y54" s="73"/>
      <c r="Z54" s="73"/>
      <c r="AA54" s="73"/>
      <c r="AB54" s="73"/>
      <c r="AC54" s="73"/>
      <c r="AD54" s="73"/>
      <c r="AE54" s="73"/>
      <c r="AF54" s="73"/>
      <c r="AG54" s="75"/>
      <c r="AH54" s="73"/>
    </row>
    <row r="55" spans="2:34" s="6" customFormat="1" x14ac:dyDescent="0.25">
      <c r="J55" s="30"/>
      <c r="L55" s="31"/>
      <c r="M55" s="33"/>
      <c r="O55" s="33"/>
      <c r="P55" s="33"/>
      <c r="Q55" s="72"/>
      <c r="R55" s="73"/>
      <c r="S55" s="73"/>
      <c r="T55" s="74"/>
      <c r="U55" s="73"/>
      <c r="V55" s="73"/>
      <c r="W55" s="73"/>
      <c r="X55" s="73"/>
      <c r="Y55" s="73"/>
      <c r="Z55" s="73"/>
      <c r="AA55" s="73"/>
      <c r="AB55" s="73"/>
      <c r="AC55" s="73"/>
      <c r="AD55" s="73"/>
      <c r="AE55" s="73"/>
      <c r="AF55" s="73"/>
      <c r="AG55" s="75"/>
      <c r="AH55" s="73"/>
    </row>
    <row r="56" spans="2:34" x14ac:dyDescent="0.25">
      <c r="B56" s="35"/>
      <c r="C56" s="35"/>
      <c r="D56" s="35"/>
      <c r="E56" s="35"/>
      <c r="J56" s="36"/>
      <c r="K56" s="35"/>
      <c r="N56" s="35"/>
      <c r="Q56" s="61"/>
      <c r="R56" s="64"/>
      <c r="S56" s="64"/>
      <c r="T56" s="65"/>
      <c r="U56" s="64"/>
      <c r="V56" s="64"/>
      <c r="W56" s="64"/>
      <c r="X56" s="64"/>
      <c r="Y56" s="64"/>
      <c r="Z56" s="64"/>
      <c r="AA56" s="64"/>
      <c r="AB56" s="64"/>
      <c r="AC56" s="64"/>
      <c r="AD56" s="64"/>
      <c r="AE56" s="64"/>
      <c r="AF56" s="64"/>
      <c r="AG56" s="62"/>
      <c r="AH56" s="64"/>
    </row>
    <row r="57" spans="2:34" x14ac:dyDescent="0.25">
      <c r="B57" s="35"/>
      <c r="C57" s="35"/>
      <c r="D57" s="35"/>
      <c r="E57" s="35"/>
      <c r="J57" s="36"/>
      <c r="K57" s="35"/>
      <c r="N57" s="35"/>
      <c r="Q57" s="61"/>
      <c r="R57" s="64"/>
      <c r="S57" s="64"/>
      <c r="T57" s="65"/>
      <c r="U57" s="64"/>
      <c r="V57" s="64"/>
      <c r="W57" s="64"/>
      <c r="X57" s="64"/>
      <c r="Y57" s="64"/>
      <c r="Z57" s="64"/>
      <c r="AA57" s="64"/>
      <c r="AB57" s="64"/>
      <c r="AC57" s="64"/>
      <c r="AD57" s="64"/>
      <c r="AE57" s="64"/>
      <c r="AF57" s="64"/>
      <c r="AG57" s="62"/>
      <c r="AH57" s="64"/>
    </row>
    <row r="58" spans="2:34" x14ac:dyDescent="0.25">
      <c r="B58" s="35"/>
      <c r="C58" s="35"/>
      <c r="D58" s="35"/>
      <c r="E58" s="35"/>
      <c r="J58" s="36"/>
      <c r="K58" s="35"/>
      <c r="N58" s="35"/>
      <c r="Q58" s="61"/>
      <c r="R58" s="64"/>
      <c r="S58" s="64"/>
      <c r="T58" s="65"/>
      <c r="U58" s="64"/>
      <c r="V58" s="64"/>
      <c r="W58" s="64"/>
      <c r="X58" s="64"/>
      <c r="Y58" s="64"/>
      <c r="Z58" s="64"/>
      <c r="AA58" s="64"/>
      <c r="AB58" s="64"/>
      <c r="AC58" s="64"/>
      <c r="AD58" s="64"/>
      <c r="AE58" s="64"/>
      <c r="AF58" s="64"/>
      <c r="AG58" s="62"/>
      <c r="AH58" s="64"/>
    </row>
    <row r="59" spans="2:34" x14ac:dyDescent="0.25">
      <c r="B59" s="35"/>
      <c r="C59" s="35"/>
      <c r="D59" s="35"/>
      <c r="E59" s="35"/>
      <c r="J59" s="36"/>
      <c r="K59" s="35"/>
      <c r="N59" s="35"/>
      <c r="Q59" s="61"/>
      <c r="R59" s="64"/>
      <c r="S59" s="64"/>
      <c r="T59" s="65"/>
      <c r="U59" s="64"/>
      <c r="V59" s="64"/>
      <c r="W59" s="64"/>
      <c r="X59" s="64"/>
      <c r="Y59" s="64"/>
      <c r="Z59" s="64"/>
      <c r="AA59" s="64"/>
      <c r="AB59" s="64"/>
      <c r="AC59" s="64"/>
      <c r="AD59" s="64"/>
      <c r="AE59" s="64"/>
      <c r="AF59" s="64"/>
      <c r="AG59" s="62"/>
      <c r="AH59" s="64"/>
    </row>
    <row r="60" spans="2:34" x14ac:dyDescent="0.25">
      <c r="B60" s="35"/>
      <c r="C60" s="35"/>
      <c r="D60" s="35"/>
      <c r="E60" s="35"/>
      <c r="J60" s="36"/>
      <c r="K60" s="35"/>
      <c r="N60" s="35"/>
      <c r="Q60" s="61"/>
      <c r="R60" s="64"/>
      <c r="S60" s="64"/>
      <c r="T60" s="65"/>
      <c r="U60" s="64"/>
      <c r="V60" s="64"/>
      <c r="W60" s="64"/>
      <c r="X60" s="64"/>
      <c r="Y60" s="64"/>
      <c r="Z60" s="64"/>
      <c r="AA60" s="64"/>
      <c r="AB60" s="64"/>
      <c r="AC60" s="64"/>
      <c r="AD60" s="64"/>
      <c r="AE60" s="64"/>
      <c r="AF60" s="64"/>
      <c r="AG60" s="62"/>
      <c r="AH60" s="64"/>
    </row>
    <row r="61" spans="2:34" x14ac:dyDescent="0.25">
      <c r="B61" s="35"/>
      <c r="C61" s="35"/>
      <c r="D61" s="35"/>
      <c r="E61" s="35"/>
      <c r="J61" s="36"/>
      <c r="K61" s="35"/>
      <c r="N61" s="35"/>
      <c r="Q61" s="61"/>
      <c r="R61" s="64"/>
      <c r="S61" s="64"/>
      <c r="T61" s="65"/>
      <c r="U61" s="64"/>
      <c r="V61" s="64"/>
      <c r="W61" s="64"/>
      <c r="X61" s="64"/>
      <c r="Y61" s="64"/>
      <c r="Z61" s="64"/>
      <c r="AA61" s="64"/>
      <c r="AB61" s="64"/>
      <c r="AC61" s="64"/>
      <c r="AD61" s="64"/>
      <c r="AE61" s="64"/>
      <c r="AF61" s="64"/>
      <c r="AG61" s="62"/>
      <c r="AH61" s="64"/>
    </row>
    <row r="62" spans="2:34" x14ac:dyDescent="0.25">
      <c r="B62" s="35"/>
      <c r="C62" s="35"/>
      <c r="D62" s="35"/>
      <c r="E62" s="35"/>
      <c r="J62" s="36"/>
      <c r="K62" s="35"/>
      <c r="N62" s="35"/>
      <c r="Q62" s="61"/>
      <c r="R62" s="64"/>
      <c r="S62" s="64"/>
      <c r="T62" s="65"/>
      <c r="U62" s="64"/>
      <c r="V62" s="64"/>
      <c r="W62" s="64"/>
      <c r="X62" s="64"/>
      <c r="Y62" s="64"/>
      <c r="Z62" s="64"/>
      <c r="AA62" s="64"/>
      <c r="AB62" s="64"/>
      <c r="AC62" s="64"/>
      <c r="AD62" s="64"/>
      <c r="AE62" s="64"/>
      <c r="AF62" s="64"/>
      <c r="AG62" s="62"/>
      <c r="AH62" s="64"/>
    </row>
    <row r="63" spans="2:34" x14ac:dyDescent="0.25">
      <c r="B63" s="35"/>
      <c r="C63" s="35"/>
      <c r="D63" s="35"/>
      <c r="E63" s="35"/>
      <c r="J63" s="36"/>
      <c r="K63" s="35"/>
      <c r="N63" s="35"/>
      <c r="Q63" s="61"/>
      <c r="R63" s="64"/>
      <c r="S63" s="64"/>
      <c r="T63" s="65"/>
      <c r="U63" s="64"/>
      <c r="V63" s="64"/>
      <c r="W63" s="64"/>
      <c r="X63" s="64"/>
      <c r="Y63" s="64"/>
      <c r="Z63" s="64"/>
      <c r="AA63" s="64"/>
      <c r="AB63" s="64"/>
      <c r="AC63" s="64"/>
      <c r="AD63" s="64"/>
      <c r="AE63" s="64"/>
      <c r="AF63" s="64"/>
      <c r="AG63" s="62"/>
      <c r="AH63" s="64"/>
    </row>
    <row r="64" spans="2:34" x14ac:dyDescent="0.25">
      <c r="B64" s="35"/>
      <c r="C64" s="35"/>
      <c r="D64" s="35"/>
      <c r="E64" s="35"/>
      <c r="J64" s="36"/>
      <c r="K64" s="35"/>
      <c r="N64" s="35"/>
      <c r="Q64" s="61"/>
      <c r="R64" s="64"/>
      <c r="S64" s="64"/>
      <c r="T64" s="65"/>
      <c r="U64" s="64"/>
      <c r="V64" s="64"/>
      <c r="W64" s="64"/>
      <c r="X64" s="64"/>
      <c r="Y64" s="64"/>
      <c r="Z64" s="64"/>
      <c r="AA64" s="64"/>
      <c r="AB64" s="64"/>
      <c r="AC64" s="64"/>
      <c r="AD64" s="64"/>
      <c r="AE64" s="64"/>
      <c r="AF64" s="64"/>
      <c r="AG64" s="62"/>
      <c r="AH64" s="64"/>
    </row>
    <row r="65" spans="2:34" x14ac:dyDescent="0.25">
      <c r="B65" s="35"/>
      <c r="C65" s="35"/>
      <c r="D65" s="35"/>
      <c r="E65" s="35"/>
      <c r="J65" s="36"/>
      <c r="K65" s="35"/>
      <c r="N65" s="35"/>
      <c r="Q65" s="61"/>
      <c r="R65" s="64"/>
      <c r="S65" s="64"/>
      <c r="T65" s="65"/>
      <c r="U65" s="64"/>
      <c r="V65" s="64"/>
      <c r="W65" s="64"/>
      <c r="X65" s="64"/>
      <c r="Y65" s="64"/>
      <c r="Z65" s="64"/>
      <c r="AA65" s="64"/>
      <c r="AB65" s="64"/>
      <c r="AC65" s="64"/>
      <c r="AD65" s="64"/>
      <c r="AE65" s="64"/>
      <c r="AF65" s="64"/>
      <c r="AG65" s="62"/>
      <c r="AH65" s="64"/>
    </row>
  </sheetData>
  <sheetProtection selectLockedCells="1"/>
  <autoFilter ref="A4:P4" xr:uid="{00000000-0009-0000-0000-000002000000}"/>
  <dataConsolidate/>
  <mergeCells count="62">
    <mergeCell ref="AH3:AH4"/>
    <mergeCell ref="AC1:AF3"/>
    <mergeCell ref="AG2:AH2"/>
    <mergeCell ref="Y3:Z3"/>
    <mergeCell ref="AA3:AB3"/>
    <mergeCell ref="H7:I7"/>
    <mergeCell ref="H8:I8"/>
    <mergeCell ref="Y1:Z1"/>
    <mergeCell ref="AA1:AB1"/>
    <mergeCell ref="AG3:AG4"/>
    <mergeCell ref="J1:P1"/>
    <mergeCell ref="S1:T1"/>
    <mergeCell ref="T3:T4"/>
    <mergeCell ref="U1:V1"/>
    <mergeCell ref="W1:X1"/>
    <mergeCell ref="U3:V3"/>
    <mergeCell ref="W3:X3"/>
    <mergeCell ref="K2:P2"/>
    <mergeCell ref="Q2:R2"/>
    <mergeCell ref="R3:R4"/>
    <mergeCell ref="S3:S4"/>
    <mergeCell ref="F3:N3"/>
    <mergeCell ref="O3:P3"/>
    <mergeCell ref="Q3:Q4"/>
    <mergeCell ref="O49:R49"/>
    <mergeCell ref="N50:R50"/>
    <mergeCell ref="F5:K5"/>
    <mergeCell ref="G6:K6"/>
    <mergeCell ref="H29:I29"/>
    <mergeCell ref="G32:K32"/>
    <mergeCell ref="H9:I9"/>
    <mergeCell ref="G10:K10"/>
    <mergeCell ref="G14:K14"/>
    <mergeCell ref="G19:K19"/>
    <mergeCell ref="G26:K26"/>
    <mergeCell ref="F31:K31"/>
    <mergeCell ref="H11:I11"/>
    <mergeCell ref="N51:R51"/>
    <mergeCell ref="H33:I33"/>
    <mergeCell ref="H34:I34"/>
    <mergeCell ref="H35:I35"/>
    <mergeCell ref="H38:I38"/>
    <mergeCell ref="F49:H49"/>
    <mergeCell ref="G36:K36"/>
    <mergeCell ref="F52:I52"/>
    <mergeCell ref="F53:I53"/>
    <mergeCell ref="F54:I54"/>
    <mergeCell ref="H37:I37"/>
    <mergeCell ref="H41:I41"/>
    <mergeCell ref="H42:I42"/>
    <mergeCell ref="H44:I44"/>
    <mergeCell ref="H45:I45"/>
    <mergeCell ref="F39:K39"/>
    <mergeCell ref="G40:K40"/>
    <mergeCell ref="G43:K43"/>
    <mergeCell ref="H12:I12"/>
    <mergeCell ref="H17:I17"/>
    <mergeCell ref="H20:I20"/>
    <mergeCell ref="H27:I27"/>
    <mergeCell ref="H30:I30"/>
    <mergeCell ref="H25:I25"/>
    <mergeCell ref="H24:I24"/>
  </mergeCells>
  <printOptions horizontalCentered="1"/>
  <pageMargins left="0.25" right="0.25" top="0.75" bottom="0.75" header="0.3" footer="0.3"/>
  <pageSetup paperSize="5" scale="37" fitToWidth="0" orientation="landscape" r:id="rId1"/>
  <headerFooter>
    <oddFooter>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F6042-8B44-4648-BFF5-5D9675B5F23E}">
  <sheetPr>
    <tabColor rgb="FFFFFF00"/>
    <pageSetUpPr fitToPage="1"/>
  </sheetPr>
  <dimension ref="A1:BH61"/>
  <sheetViews>
    <sheetView topLeftCell="F36" zoomScale="70" zoomScaleNormal="70" workbookViewId="0">
      <selection activeCell="J30" sqref="J30"/>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6" width="7.7109375" style="35" customWidth="1"/>
    <col min="7" max="7" width="8.28515625" style="35" customWidth="1"/>
    <col min="8" max="8" width="6.85546875" style="35" customWidth="1"/>
    <col min="9" max="9" width="106.28515625" style="35" customWidth="1"/>
    <col min="10" max="10" width="52" style="38" customWidth="1"/>
    <col min="11" max="11" width="22.140625" style="37" customWidth="1"/>
    <col min="12" max="12" width="33.5703125" style="37" customWidth="1"/>
    <col min="13" max="13" width="21.85546875" style="38" customWidth="1"/>
    <col min="14" max="14" width="13.140625" style="37" hidden="1" customWidth="1"/>
    <col min="15" max="15" width="19.140625" style="38" customWidth="1"/>
    <col min="16" max="16" width="19.42578125" style="38" customWidth="1"/>
    <col min="17" max="17" width="45.5703125" style="41" customWidth="1"/>
    <col min="18" max="18" width="15.28515625" style="40" customWidth="1"/>
    <col min="19" max="19" width="14" style="40" hidden="1" customWidth="1"/>
    <col min="20" max="20" width="20.5703125" style="42" customWidth="1"/>
    <col min="21" max="28" width="8.7109375" style="37" hidden="1" customWidth="1"/>
    <col min="29" max="29" width="39.140625" style="37" hidden="1" customWidth="1"/>
    <col min="30" max="30" width="46.140625" style="37" hidden="1" customWidth="1"/>
    <col min="31" max="31" width="39.140625" style="37" hidden="1" customWidth="1"/>
    <col min="32" max="32" width="0.28515625" style="37" customWidth="1"/>
    <col min="33" max="33" width="25.28515625" style="41" customWidth="1"/>
    <col min="34" max="34" width="46.140625" style="43" customWidth="1"/>
    <col min="35" max="16384" width="11.42578125" style="35"/>
  </cols>
  <sheetData>
    <row r="1" spans="1:60" s="7" customFormat="1" ht="61.5" customHeight="1" x14ac:dyDescent="0.25">
      <c r="A1" s="1"/>
      <c r="B1" s="1"/>
      <c r="C1" s="1"/>
      <c r="D1" s="1"/>
      <c r="E1" s="1"/>
      <c r="F1" s="2"/>
      <c r="G1" s="2"/>
      <c r="H1" s="2"/>
      <c r="I1" s="3"/>
      <c r="J1" s="946" t="s">
        <v>644</v>
      </c>
      <c r="K1" s="946"/>
      <c r="L1" s="946"/>
      <c r="M1" s="946"/>
      <c r="N1" s="946"/>
      <c r="O1" s="946"/>
      <c r="P1" s="946"/>
      <c r="Q1" s="4"/>
      <c r="R1" s="5"/>
      <c r="S1" s="875"/>
      <c r="T1" s="875"/>
      <c r="U1" s="809"/>
      <c r="V1" s="790"/>
      <c r="W1" s="789"/>
      <c r="X1" s="790"/>
      <c r="Y1" s="789"/>
      <c r="Z1" s="790"/>
      <c r="AA1" s="789"/>
      <c r="AB1" s="790"/>
      <c r="AC1" s="797" t="s">
        <v>1</v>
      </c>
      <c r="AD1" s="798"/>
      <c r="AE1" s="798"/>
      <c r="AF1" s="799"/>
      <c r="AG1" s="44" t="s">
        <v>2</v>
      </c>
      <c r="AH1" s="45" t="s">
        <v>3</v>
      </c>
    </row>
    <row r="2" spans="1:60" s="7" customFormat="1" ht="51.75" customHeight="1" x14ac:dyDescent="0.2">
      <c r="A2" s="1"/>
      <c r="B2" s="1"/>
      <c r="C2" s="1"/>
      <c r="D2" s="1"/>
      <c r="E2" s="1"/>
      <c r="F2" s="2"/>
      <c r="G2" s="2"/>
      <c r="H2" s="2"/>
      <c r="I2" s="3"/>
      <c r="J2" s="940" t="s">
        <v>645</v>
      </c>
      <c r="K2" s="940"/>
      <c r="L2" s="940"/>
      <c r="M2" s="940"/>
      <c r="N2" s="940"/>
      <c r="O2" s="940"/>
      <c r="P2" s="941"/>
      <c r="Q2" s="765" t="s">
        <v>6</v>
      </c>
      <c r="R2" s="762"/>
      <c r="S2" s="721"/>
      <c r="T2" s="722"/>
      <c r="U2" s="10"/>
      <c r="V2" s="11"/>
      <c r="W2" s="10"/>
      <c r="X2" s="11"/>
      <c r="Y2" s="10"/>
      <c r="Z2" s="11"/>
      <c r="AA2" s="10"/>
      <c r="AB2" s="11"/>
      <c r="AC2" s="800"/>
      <c r="AD2" s="801"/>
      <c r="AE2" s="801"/>
      <c r="AF2" s="802"/>
      <c r="AG2" s="761" t="s">
        <v>7</v>
      </c>
      <c r="AH2" s="762"/>
    </row>
    <row r="3" spans="1:60" s="14" customFormat="1" ht="24.75" customHeight="1" x14ac:dyDescent="0.3">
      <c r="A3" s="12"/>
      <c r="B3" s="12"/>
      <c r="C3" s="12"/>
      <c r="D3" s="12"/>
      <c r="E3" s="12"/>
      <c r="F3" s="778" t="s">
        <v>8</v>
      </c>
      <c r="G3" s="779"/>
      <c r="H3" s="779"/>
      <c r="I3" s="779"/>
      <c r="J3" s="780"/>
      <c r="K3" s="780"/>
      <c r="L3" s="780"/>
      <c r="M3" s="780"/>
      <c r="N3" s="781"/>
      <c r="O3" s="765" t="s">
        <v>9</v>
      </c>
      <c r="P3" s="762"/>
      <c r="Q3" s="769" t="s">
        <v>10</v>
      </c>
      <c r="R3" s="771" t="s">
        <v>11</v>
      </c>
      <c r="S3" s="864" t="s">
        <v>12</v>
      </c>
      <c r="T3" s="864" t="s">
        <v>13</v>
      </c>
      <c r="U3" s="863" t="s">
        <v>14</v>
      </c>
      <c r="V3" s="863"/>
      <c r="W3" s="863" t="s">
        <v>15</v>
      </c>
      <c r="X3" s="863"/>
      <c r="Y3" s="863" t="s">
        <v>16</v>
      </c>
      <c r="Z3" s="863"/>
      <c r="AA3" s="863" t="s">
        <v>17</v>
      </c>
      <c r="AB3" s="863"/>
      <c r="AC3" s="803"/>
      <c r="AD3" s="804"/>
      <c r="AE3" s="804"/>
      <c r="AF3" s="805"/>
      <c r="AG3" s="945" t="s">
        <v>18</v>
      </c>
      <c r="AH3" s="944" t="s">
        <v>19</v>
      </c>
    </row>
    <row r="4" spans="1:60" s="98" customFormat="1" ht="142.5" x14ac:dyDescent="0.35">
      <c r="A4" s="379" t="s">
        <v>20</v>
      </c>
      <c r="B4" s="379" t="s">
        <v>21</v>
      </c>
      <c r="C4" s="379" t="s">
        <v>22</v>
      </c>
      <c r="D4" s="379" t="s">
        <v>23</v>
      </c>
      <c r="E4" s="379" t="s">
        <v>24</v>
      </c>
      <c r="F4" s="380" t="s">
        <v>25</v>
      </c>
      <c r="G4" s="380" t="s">
        <v>26</v>
      </c>
      <c r="H4" s="380" t="s">
        <v>27</v>
      </c>
      <c r="I4" s="381"/>
      <c r="J4" s="382" t="s">
        <v>28</v>
      </c>
      <c r="K4" s="382" t="s">
        <v>29</v>
      </c>
      <c r="L4" s="382" t="s">
        <v>30</v>
      </c>
      <c r="M4" s="382" t="s">
        <v>31</v>
      </c>
      <c r="N4" s="383" t="s">
        <v>32</v>
      </c>
      <c r="O4" s="384" t="s">
        <v>33</v>
      </c>
      <c r="P4" s="245" t="s">
        <v>34</v>
      </c>
      <c r="Q4" s="770"/>
      <c r="R4" s="772"/>
      <c r="S4" s="865"/>
      <c r="T4" s="865"/>
      <c r="U4" s="385" t="s">
        <v>11</v>
      </c>
      <c r="V4" s="385" t="s">
        <v>35</v>
      </c>
      <c r="W4" s="385" t="s">
        <v>11</v>
      </c>
      <c r="X4" s="385" t="s">
        <v>35</v>
      </c>
      <c r="Y4" s="385" t="s">
        <v>11</v>
      </c>
      <c r="Z4" s="385" t="s">
        <v>35</v>
      </c>
      <c r="AA4" s="385" t="s">
        <v>11</v>
      </c>
      <c r="AB4" s="385" t="s">
        <v>35</v>
      </c>
      <c r="AC4" s="386" t="s">
        <v>36</v>
      </c>
      <c r="AD4" s="386" t="s">
        <v>37</v>
      </c>
      <c r="AE4" s="386" t="s">
        <v>38</v>
      </c>
      <c r="AF4" s="387" t="s">
        <v>39</v>
      </c>
      <c r="AG4" s="945"/>
      <c r="AH4" s="944"/>
    </row>
    <row r="5" spans="1:60" s="99" customFormat="1" ht="42" x14ac:dyDescent="0.35">
      <c r="A5" s="388"/>
      <c r="B5" s="389" t="s">
        <v>204</v>
      </c>
      <c r="C5" s="389">
        <v>1</v>
      </c>
      <c r="D5" s="389"/>
      <c r="E5" s="389"/>
      <c r="F5" s="782" t="s">
        <v>646</v>
      </c>
      <c r="G5" s="783"/>
      <c r="H5" s="783"/>
      <c r="I5" s="783"/>
      <c r="J5" s="783"/>
      <c r="K5" s="784"/>
      <c r="L5" s="88" t="s">
        <v>647</v>
      </c>
      <c r="M5" s="88"/>
      <c r="N5" s="89"/>
      <c r="O5" s="88" t="s">
        <v>14</v>
      </c>
      <c r="P5" s="88" t="s">
        <v>95</v>
      </c>
      <c r="Q5" s="90" t="s">
        <v>648</v>
      </c>
      <c r="R5" s="256">
        <v>75000</v>
      </c>
      <c r="S5" s="257" t="s">
        <v>447</v>
      </c>
      <c r="T5" s="151">
        <v>0.7</v>
      </c>
      <c r="U5" s="151"/>
      <c r="V5" s="96"/>
      <c r="W5" s="151"/>
      <c r="X5" s="96"/>
      <c r="Y5" s="151"/>
      <c r="Z5" s="96"/>
      <c r="AA5" s="96"/>
      <c r="AB5" s="96"/>
      <c r="AC5" s="96"/>
      <c r="AD5" s="96"/>
      <c r="AE5" s="96"/>
      <c r="AF5" s="96"/>
      <c r="AG5" s="97" t="s">
        <v>46</v>
      </c>
      <c r="AH5" s="236">
        <f>+AH6+AH11+AH21</f>
        <v>122352253.69318181</v>
      </c>
      <c r="AI5" s="98"/>
      <c r="AJ5" s="98"/>
      <c r="AK5" s="98"/>
      <c r="AL5" s="98"/>
      <c r="AM5" s="98"/>
      <c r="AN5" s="98"/>
      <c r="AO5" s="98"/>
      <c r="AP5" s="98"/>
      <c r="AQ5" s="98"/>
      <c r="AR5" s="98"/>
      <c r="AS5" s="98"/>
      <c r="AT5" s="98"/>
      <c r="AU5" s="98"/>
      <c r="AV5" s="98"/>
      <c r="AW5" s="98"/>
      <c r="AX5" s="98"/>
      <c r="AY5" s="98"/>
      <c r="AZ5" s="98"/>
      <c r="BA5" s="98"/>
      <c r="BB5" s="98"/>
      <c r="BC5" s="98"/>
      <c r="BD5" s="98"/>
      <c r="BE5" s="98"/>
      <c r="BF5" s="98"/>
    </row>
    <row r="6" spans="1:60" s="243" customFormat="1" ht="40.15" customHeight="1" x14ac:dyDescent="0.35">
      <c r="A6" s="119"/>
      <c r="B6" s="119"/>
      <c r="C6" s="102">
        <v>1</v>
      </c>
      <c r="D6" s="102">
        <v>1</v>
      </c>
      <c r="E6" s="102"/>
      <c r="F6" s="100"/>
      <c r="G6" s="745" t="s">
        <v>649</v>
      </c>
      <c r="H6" s="746"/>
      <c r="I6" s="746"/>
      <c r="J6" s="746"/>
      <c r="K6" s="747"/>
      <c r="L6" s="101" t="s">
        <v>647</v>
      </c>
      <c r="M6" s="282"/>
      <c r="N6" s="102" t="s">
        <v>43</v>
      </c>
      <c r="O6" s="101" t="s">
        <v>16</v>
      </c>
      <c r="P6" s="101" t="s">
        <v>17</v>
      </c>
      <c r="Q6" s="259" t="s">
        <v>650</v>
      </c>
      <c r="R6" s="103">
        <v>1</v>
      </c>
      <c r="S6" s="260" t="s">
        <v>45</v>
      </c>
      <c r="T6" s="150">
        <v>0.2</v>
      </c>
      <c r="U6" s="261">
        <v>0.25</v>
      </c>
      <c r="V6" s="261"/>
      <c r="W6" s="261">
        <v>0.25</v>
      </c>
      <c r="X6" s="102"/>
      <c r="Y6" s="261">
        <v>0.25</v>
      </c>
      <c r="Z6" s="108"/>
      <c r="AA6" s="261">
        <v>0.25</v>
      </c>
      <c r="AB6" s="108"/>
      <c r="AC6" s="108"/>
      <c r="AD6" s="108"/>
      <c r="AE6" s="108"/>
      <c r="AF6" s="108"/>
      <c r="AG6" s="101" t="s">
        <v>46</v>
      </c>
      <c r="AH6" s="262">
        <f>SUM(AH7:AH10)</f>
        <v>2175091.6931818184</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row>
    <row r="7" spans="1:60" s="303" customFormat="1" ht="60" customHeight="1" x14ac:dyDescent="0.35">
      <c r="A7" s="394" t="str">
        <f t="shared" ref="A7" si="0">+ CONCATENATE("ID", "-", B7, "-",C7, ".", D7, ".", E7)</f>
        <v>ID-DCA-1.1.1</v>
      </c>
      <c r="B7" s="395" t="s">
        <v>525</v>
      </c>
      <c r="C7" s="395">
        <v>1</v>
      </c>
      <c r="D7" s="395">
        <v>1</v>
      </c>
      <c r="E7" s="395">
        <v>1</v>
      </c>
      <c r="F7" s="215"/>
      <c r="G7" s="215"/>
      <c r="H7" s="749" t="s">
        <v>558</v>
      </c>
      <c r="I7" s="750"/>
      <c r="J7" s="726" t="s">
        <v>961</v>
      </c>
      <c r="K7" s="124" t="s">
        <v>204</v>
      </c>
      <c r="L7" s="712" t="s">
        <v>560</v>
      </c>
      <c r="M7" s="124" t="s">
        <v>525</v>
      </c>
      <c r="N7" s="124" t="s">
        <v>43</v>
      </c>
      <c r="O7" s="121" t="s">
        <v>16</v>
      </c>
      <c r="P7" s="121" t="s">
        <v>17</v>
      </c>
      <c r="Q7" s="284"/>
      <c r="R7" s="136"/>
      <c r="S7" s="136"/>
      <c r="T7" s="138">
        <v>0.1</v>
      </c>
      <c r="U7" s="136"/>
      <c r="V7" s="136"/>
      <c r="W7" s="136"/>
      <c r="X7" s="136"/>
      <c r="Y7" s="136"/>
      <c r="Z7" s="285"/>
      <c r="AA7" s="285"/>
      <c r="AB7" s="285"/>
      <c r="AC7" s="285"/>
      <c r="AD7" s="285"/>
      <c r="AE7" s="285"/>
      <c r="AF7" s="285" t="s">
        <v>46</v>
      </c>
      <c r="AG7" s="121" t="s">
        <v>46</v>
      </c>
      <c r="AH7" s="265">
        <v>0</v>
      </c>
    </row>
    <row r="8" spans="1:60" s="266" customFormat="1" ht="63" x14ac:dyDescent="0.35">
      <c r="A8" s="397" t="str">
        <f>+ CONCATENATE("ID", "-", B8, "-",C8, ".", D8, ".", E8)</f>
        <v>ID-DCA-1.1.2</v>
      </c>
      <c r="B8" s="309" t="s">
        <v>525</v>
      </c>
      <c r="C8" s="309">
        <v>1</v>
      </c>
      <c r="D8" s="309">
        <v>1</v>
      </c>
      <c r="E8" s="309">
        <v>2</v>
      </c>
      <c r="F8" s="215"/>
      <c r="G8" s="215"/>
      <c r="H8" s="749" t="s">
        <v>561</v>
      </c>
      <c r="I8" s="750"/>
      <c r="J8" s="129" t="s">
        <v>651</v>
      </c>
      <c r="K8" s="124" t="s">
        <v>204</v>
      </c>
      <c r="L8" s="712" t="s">
        <v>652</v>
      </c>
      <c r="M8" s="121" t="s">
        <v>525</v>
      </c>
      <c r="N8" s="124" t="s">
        <v>43</v>
      </c>
      <c r="O8" s="121" t="s">
        <v>14</v>
      </c>
      <c r="P8" s="121" t="s">
        <v>17</v>
      </c>
      <c r="Q8" s="284"/>
      <c r="R8" s="136"/>
      <c r="S8" s="136"/>
      <c r="T8" s="138">
        <v>0.5</v>
      </c>
      <c r="U8" s="136"/>
      <c r="V8" s="136"/>
      <c r="W8" s="136"/>
      <c r="X8" s="136"/>
      <c r="Y8" s="136"/>
      <c r="Z8" s="285"/>
      <c r="AA8" s="285"/>
      <c r="AB8" s="285"/>
      <c r="AC8" s="285"/>
      <c r="AD8" s="285"/>
      <c r="AE8" s="285"/>
      <c r="AF8" s="285" t="s">
        <v>46</v>
      </c>
      <c r="AG8" s="121" t="s">
        <v>46</v>
      </c>
      <c r="AH8" s="265">
        <v>475091.69318181818</v>
      </c>
    </row>
    <row r="9" spans="1:60" s="266" customFormat="1" ht="67.5" customHeight="1" x14ac:dyDescent="0.35">
      <c r="A9" s="263" t="str">
        <f t="shared" ref="A9" si="1">+ CONCATENATE("ID", "-", B9, "-",C9, ".", D9, ".", E9)</f>
        <v>ID-DCA-1.1.3</v>
      </c>
      <c r="B9" s="124" t="s">
        <v>525</v>
      </c>
      <c r="C9" s="124">
        <v>1</v>
      </c>
      <c r="D9" s="124">
        <f t="shared" ref="D9" si="2">D8</f>
        <v>1</v>
      </c>
      <c r="E9" s="124">
        <v>3</v>
      </c>
      <c r="F9" s="215"/>
      <c r="G9" s="215"/>
      <c r="H9" s="749" t="s">
        <v>564</v>
      </c>
      <c r="I9" s="750"/>
      <c r="J9" s="129" t="s">
        <v>565</v>
      </c>
      <c r="K9" s="124" t="s">
        <v>204</v>
      </c>
      <c r="L9" s="712" t="s">
        <v>560</v>
      </c>
      <c r="M9" s="124" t="s">
        <v>525</v>
      </c>
      <c r="N9" s="124" t="s">
        <v>113</v>
      </c>
      <c r="O9" s="121" t="s">
        <v>14</v>
      </c>
      <c r="P9" s="121" t="s">
        <v>17</v>
      </c>
      <c r="Q9" s="284"/>
      <c r="R9" s="136"/>
      <c r="S9" s="136"/>
      <c r="T9" s="138">
        <v>0.15</v>
      </c>
      <c r="U9" s="136"/>
      <c r="V9" s="136"/>
      <c r="W9" s="136"/>
      <c r="X9" s="136"/>
      <c r="Y9" s="136"/>
      <c r="Z9" s="285"/>
      <c r="AA9" s="285"/>
      <c r="AB9" s="285"/>
      <c r="AC9" s="285"/>
      <c r="AD9" s="285"/>
      <c r="AE9" s="285"/>
      <c r="AF9" s="285" t="s">
        <v>46</v>
      </c>
      <c r="AG9" s="121" t="s">
        <v>46</v>
      </c>
      <c r="AH9" s="265">
        <v>0</v>
      </c>
    </row>
    <row r="10" spans="1:60" s="303" customFormat="1" ht="42" x14ac:dyDescent="0.35">
      <c r="A10" s="394" t="str">
        <f t="shared" ref="A10" si="3">+ CONCATENATE("ID", "-", B10, "-",C10, ".", D10, ".", E10)</f>
        <v>ID-DCA-1.1.3</v>
      </c>
      <c r="B10" s="395" t="s">
        <v>525</v>
      </c>
      <c r="C10" s="395">
        <v>1</v>
      </c>
      <c r="D10" s="395">
        <v>1</v>
      </c>
      <c r="E10" s="395">
        <v>3</v>
      </c>
      <c r="F10" s="215"/>
      <c r="G10" s="215"/>
      <c r="H10" s="749" t="s">
        <v>653</v>
      </c>
      <c r="I10" s="750"/>
      <c r="J10" s="129" t="s">
        <v>654</v>
      </c>
      <c r="K10" s="124" t="s">
        <v>204</v>
      </c>
      <c r="L10" s="712" t="s">
        <v>652</v>
      </c>
      <c r="M10" s="124" t="s">
        <v>525</v>
      </c>
      <c r="N10" s="124" t="s">
        <v>43</v>
      </c>
      <c r="O10" s="121" t="s">
        <v>14</v>
      </c>
      <c r="P10" s="121" t="s">
        <v>17</v>
      </c>
      <c r="Q10" s="284"/>
      <c r="R10" s="136"/>
      <c r="S10" s="136"/>
      <c r="T10" s="138">
        <v>0.25</v>
      </c>
      <c r="U10" s="136"/>
      <c r="V10" s="136"/>
      <c r="W10" s="136">
        <v>0.25</v>
      </c>
      <c r="X10" s="136">
        <v>8.3299999999999999E-2</v>
      </c>
      <c r="Y10" s="136"/>
      <c r="Z10" s="285"/>
      <c r="AA10" s="285"/>
      <c r="AB10" s="285"/>
      <c r="AC10" s="285"/>
      <c r="AD10" s="285"/>
      <c r="AE10" s="285"/>
      <c r="AF10" s="285"/>
      <c r="AG10" s="121" t="s">
        <v>46</v>
      </c>
      <c r="AH10" s="265">
        <v>1700000</v>
      </c>
    </row>
    <row r="11" spans="1:60" s="243" customFormat="1" ht="42" x14ac:dyDescent="0.35">
      <c r="A11" s="391"/>
      <c r="B11" s="392" t="s">
        <v>204</v>
      </c>
      <c r="C11" s="392">
        <v>1</v>
      </c>
      <c r="D11" s="392">
        <v>2</v>
      </c>
      <c r="E11" s="392"/>
      <c r="F11" s="100"/>
      <c r="G11" s="745" t="s">
        <v>655</v>
      </c>
      <c r="H11" s="746"/>
      <c r="I11" s="746"/>
      <c r="J11" s="746"/>
      <c r="K11" s="747"/>
      <c r="L11" s="101" t="s">
        <v>656</v>
      </c>
      <c r="M11" s="101"/>
      <c r="N11" s="102"/>
      <c r="O11" s="101" t="s">
        <v>14</v>
      </c>
      <c r="P11" s="101" t="s">
        <v>17</v>
      </c>
      <c r="Q11" s="259" t="s">
        <v>657</v>
      </c>
      <c r="R11" s="103">
        <v>1</v>
      </c>
      <c r="S11" s="260" t="s">
        <v>447</v>
      </c>
      <c r="T11" s="150">
        <v>0.4</v>
      </c>
      <c r="U11" s="102">
        <v>0.2</v>
      </c>
      <c r="V11" s="102"/>
      <c r="W11" s="261">
        <v>0.25</v>
      </c>
      <c r="X11" s="102"/>
      <c r="Y11" s="261">
        <v>0.28000000000000003</v>
      </c>
      <c r="Z11" s="108"/>
      <c r="AA11" s="261">
        <v>0.27</v>
      </c>
      <c r="AB11" s="108"/>
      <c r="AC11" s="108"/>
      <c r="AD11" s="108"/>
      <c r="AE11" s="108"/>
      <c r="AF11" s="108"/>
      <c r="AG11" s="101" t="s">
        <v>46</v>
      </c>
      <c r="AH11" s="262">
        <f>SUM(AH12:AH20)</f>
        <v>120070162</v>
      </c>
      <c r="AI11" s="242"/>
      <c r="AJ11" s="98"/>
      <c r="AK11" s="98"/>
      <c r="AL11" s="98"/>
      <c r="AM11" s="98"/>
      <c r="AN11" s="98"/>
      <c r="AO11" s="98"/>
      <c r="AP11" s="98"/>
      <c r="AQ11" s="98"/>
      <c r="AR11" s="98"/>
      <c r="AS11" s="98"/>
      <c r="AT11" s="98"/>
      <c r="AU11" s="98"/>
      <c r="AV11" s="98"/>
      <c r="AW11" s="98"/>
      <c r="AX11" s="98"/>
      <c r="AY11" s="98"/>
      <c r="AZ11" s="98"/>
      <c r="BA11" s="98"/>
      <c r="BB11" s="98"/>
      <c r="BC11" s="98"/>
      <c r="BD11" s="98"/>
      <c r="BE11" s="98"/>
      <c r="BF11" s="98"/>
    </row>
    <row r="12" spans="1:60" s="266" customFormat="1" ht="67.5" customHeight="1" x14ac:dyDescent="0.35">
      <c r="A12" s="397" t="str">
        <f>+ CONCATENATE("ID", "-", B12, "-",C12, ".", D12, ".", E12)</f>
        <v>ID-DLE-1.2.1</v>
      </c>
      <c r="B12" s="309" t="s">
        <v>204</v>
      </c>
      <c r="C12" s="309">
        <v>1</v>
      </c>
      <c r="D12" s="309">
        <f>D11</f>
        <v>2</v>
      </c>
      <c r="E12" s="395">
        <v>1</v>
      </c>
      <c r="F12" s="215"/>
      <c r="G12" s="215"/>
      <c r="H12" s="749" t="s">
        <v>658</v>
      </c>
      <c r="I12" s="750"/>
      <c r="J12" s="129" t="s">
        <v>659</v>
      </c>
      <c r="K12" s="124" t="s">
        <v>204</v>
      </c>
      <c r="L12" s="712" t="s">
        <v>660</v>
      </c>
      <c r="M12" s="124" t="s">
        <v>661</v>
      </c>
      <c r="N12" s="124" t="s">
        <v>43</v>
      </c>
      <c r="O12" s="121" t="s">
        <v>14</v>
      </c>
      <c r="P12" s="121" t="s">
        <v>17</v>
      </c>
      <c r="Q12" s="284"/>
      <c r="R12" s="136"/>
      <c r="S12" s="136"/>
      <c r="T12" s="138">
        <v>0.05</v>
      </c>
      <c r="U12" s="136"/>
      <c r="V12" s="136"/>
      <c r="W12" s="136">
        <v>0.25</v>
      </c>
      <c r="X12" s="136">
        <v>0.16671</v>
      </c>
      <c r="Y12" s="136"/>
      <c r="Z12" s="285"/>
      <c r="AA12" s="285"/>
      <c r="AB12" s="285"/>
      <c r="AC12" s="285" t="s">
        <v>662</v>
      </c>
      <c r="AD12" s="285" t="s">
        <v>662</v>
      </c>
      <c r="AE12" s="285" t="s">
        <v>662</v>
      </c>
      <c r="AF12" s="285" t="s">
        <v>662</v>
      </c>
      <c r="AG12" s="121" t="s">
        <v>46</v>
      </c>
      <c r="AH12" s="265">
        <v>0</v>
      </c>
    </row>
    <row r="13" spans="1:60" s="266" customFormat="1" ht="90" customHeight="1" x14ac:dyDescent="0.35">
      <c r="A13" s="397" t="str">
        <f t="shared" ref="A13:A25" si="4">+ CONCATENATE("ID", "-", B13, "-",C13, ".", D13, ".", E13)</f>
        <v>ID-DLE-1.2.2</v>
      </c>
      <c r="B13" s="309" t="s">
        <v>204</v>
      </c>
      <c r="C13" s="309">
        <v>1</v>
      </c>
      <c r="D13" s="309">
        <f t="shared" ref="D13:D20" si="5">D12</f>
        <v>2</v>
      </c>
      <c r="E13" s="395">
        <v>2</v>
      </c>
      <c r="F13" s="215"/>
      <c r="G13" s="215"/>
      <c r="H13" s="749" t="s">
        <v>663</v>
      </c>
      <c r="I13" s="750"/>
      <c r="J13" s="993" t="s">
        <v>962</v>
      </c>
      <c r="K13" s="124" t="s">
        <v>204</v>
      </c>
      <c r="L13" s="712" t="s">
        <v>660</v>
      </c>
      <c r="M13" s="121" t="s">
        <v>52</v>
      </c>
      <c r="N13" s="124" t="s">
        <v>43</v>
      </c>
      <c r="O13" s="121" t="s">
        <v>14</v>
      </c>
      <c r="P13" s="121" t="s">
        <v>17</v>
      </c>
      <c r="Q13" s="284"/>
      <c r="R13" s="136"/>
      <c r="S13" s="136"/>
      <c r="T13" s="138">
        <v>0.2</v>
      </c>
      <c r="U13" s="136"/>
      <c r="V13" s="136"/>
      <c r="W13" s="136">
        <v>0.25</v>
      </c>
      <c r="X13" s="136">
        <v>0.25</v>
      </c>
      <c r="Y13" s="136"/>
      <c r="Z13" s="285"/>
      <c r="AA13" s="285"/>
      <c r="AB13" s="285"/>
      <c r="AC13" s="285" t="s">
        <v>520</v>
      </c>
      <c r="AD13" s="285" t="s">
        <v>520</v>
      </c>
      <c r="AE13" s="285" t="s">
        <v>520</v>
      </c>
      <c r="AF13" s="285" t="s">
        <v>520</v>
      </c>
      <c r="AG13" s="121" t="s">
        <v>46</v>
      </c>
      <c r="AH13" s="265">
        <f>260000+40000+320000+170000+1000000+3000000</f>
        <v>4790000</v>
      </c>
    </row>
    <row r="14" spans="1:60" s="266" customFormat="1" ht="42" x14ac:dyDescent="0.35">
      <c r="A14" s="397" t="str">
        <f t="shared" si="4"/>
        <v>ID-DLE-.2.3</v>
      </c>
      <c r="B14" s="309" t="s">
        <v>204</v>
      </c>
      <c r="C14" s="309"/>
      <c r="D14" s="309">
        <f t="shared" si="5"/>
        <v>2</v>
      </c>
      <c r="E14" s="395">
        <v>3</v>
      </c>
      <c r="F14" s="215"/>
      <c r="G14" s="215"/>
      <c r="H14" s="749" t="s">
        <v>664</v>
      </c>
      <c r="I14" s="750"/>
      <c r="J14" s="993" t="s">
        <v>665</v>
      </c>
      <c r="K14" s="124" t="s">
        <v>204</v>
      </c>
      <c r="L14" s="712" t="s">
        <v>660</v>
      </c>
      <c r="M14" s="124" t="s">
        <v>40</v>
      </c>
      <c r="N14" s="124" t="s">
        <v>43</v>
      </c>
      <c r="O14" s="121" t="s">
        <v>14</v>
      </c>
      <c r="P14" s="121" t="s">
        <v>17</v>
      </c>
      <c r="Q14" s="284"/>
      <c r="R14" s="136"/>
      <c r="S14" s="136"/>
      <c r="T14" s="138">
        <v>0.05</v>
      </c>
      <c r="U14" s="136"/>
      <c r="V14" s="136"/>
      <c r="W14" s="136">
        <v>0.25</v>
      </c>
      <c r="X14" s="136">
        <v>0.25</v>
      </c>
      <c r="Y14" s="136"/>
      <c r="Z14" s="285"/>
      <c r="AA14" s="285"/>
      <c r="AB14" s="285"/>
      <c r="AC14" s="285"/>
      <c r="AD14" s="285"/>
      <c r="AE14" s="285"/>
      <c r="AF14" s="285"/>
      <c r="AG14" s="121" t="s">
        <v>46</v>
      </c>
      <c r="AH14" s="265">
        <v>0</v>
      </c>
    </row>
    <row r="15" spans="1:60" s="266" customFormat="1" ht="54" customHeight="1" x14ac:dyDescent="0.35">
      <c r="A15" s="397" t="str">
        <f t="shared" si="4"/>
        <v>ID-DLE-.2.4</v>
      </c>
      <c r="B15" s="309" t="s">
        <v>204</v>
      </c>
      <c r="C15" s="309"/>
      <c r="D15" s="309">
        <f t="shared" si="5"/>
        <v>2</v>
      </c>
      <c r="E15" s="395">
        <v>4</v>
      </c>
      <c r="F15" s="215"/>
      <c r="G15" s="215"/>
      <c r="H15" s="749" t="s">
        <v>666</v>
      </c>
      <c r="I15" s="750"/>
      <c r="J15" s="993" t="s">
        <v>667</v>
      </c>
      <c r="K15" s="124" t="s">
        <v>40</v>
      </c>
      <c r="L15" s="712" t="s">
        <v>668</v>
      </c>
      <c r="M15" s="121" t="s">
        <v>669</v>
      </c>
      <c r="N15" s="124" t="s">
        <v>43</v>
      </c>
      <c r="O15" s="121" t="s">
        <v>14</v>
      </c>
      <c r="P15" s="121" t="s">
        <v>17</v>
      </c>
      <c r="Q15" s="284"/>
      <c r="R15" s="136"/>
      <c r="S15" s="136"/>
      <c r="T15" s="138">
        <v>0.1</v>
      </c>
      <c r="U15" s="136"/>
      <c r="V15" s="136"/>
      <c r="W15" s="136">
        <v>0.25</v>
      </c>
      <c r="X15" s="136">
        <v>0.25</v>
      </c>
      <c r="Y15" s="136"/>
      <c r="Z15" s="285"/>
      <c r="AA15" s="285"/>
      <c r="AB15" s="285"/>
      <c r="AC15" s="285"/>
      <c r="AD15" s="285"/>
      <c r="AE15" s="285"/>
      <c r="AF15" s="285"/>
      <c r="AG15" s="121" t="s">
        <v>46</v>
      </c>
      <c r="AH15" s="265">
        <v>112610162</v>
      </c>
    </row>
    <row r="16" spans="1:60" s="266" customFormat="1" ht="63" customHeight="1" x14ac:dyDescent="0.35">
      <c r="A16" s="397" t="str">
        <f t="shared" si="4"/>
        <v>ID-DLE-1.2.5</v>
      </c>
      <c r="B16" s="309" t="s">
        <v>204</v>
      </c>
      <c r="C16" s="309">
        <v>1</v>
      </c>
      <c r="D16" s="309">
        <f t="shared" si="5"/>
        <v>2</v>
      </c>
      <c r="E16" s="395">
        <v>5</v>
      </c>
      <c r="F16" s="215"/>
      <c r="G16" s="215"/>
      <c r="H16" s="749" t="s">
        <v>670</v>
      </c>
      <c r="I16" s="750"/>
      <c r="J16" s="993" t="s">
        <v>963</v>
      </c>
      <c r="K16" s="124" t="s">
        <v>204</v>
      </c>
      <c r="L16" s="712" t="s">
        <v>660</v>
      </c>
      <c r="M16" s="124" t="s">
        <v>204</v>
      </c>
      <c r="N16" s="124" t="s">
        <v>43</v>
      </c>
      <c r="O16" s="121" t="s">
        <v>14</v>
      </c>
      <c r="P16" s="121" t="s">
        <v>17</v>
      </c>
      <c r="Q16" s="284"/>
      <c r="R16" s="136"/>
      <c r="S16" s="136"/>
      <c r="T16" s="138">
        <v>0.05</v>
      </c>
      <c r="U16" s="136"/>
      <c r="V16" s="136"/>
      <c r="W16" s="136">
        <v>0.25</v>
      </c>
      <c r="X16" s="136">
        <v>0.25</v>
      </c>
      <c r="Y16" s="136"/>
      <c r="Z16" s="285"/>
      <c r="AA16" s="285"/>
      <c r="AB16" s="285"/>
      <c r="AC16" s="285" t="s">
        <v>671</v>
      </c>
      <c r="AD16" s="285" t="s">
        <v>671</v>
      </c>
      <c r="AE16" s="285" t="s">
        <v>671</v>
      </c>
      <c r="AF16" s="285" t="s">
        <v>671</v>
      </c>
      <c r="AG16" s="121" t="s">
        <v>46</v>
      </c>
      <c r="AH16" s="265">
        <v>0</v>
      </c>
    </row>
    <row r="17" spans="1:58" s="266" customFormat="1" ht="60" customHeight="1" x14ac:dyDescent="0.35">
      <c r="A17" s="397" t="str">
        <f t="shared" si="4"/>
        <v>ID-DLE-.2.6</v>
      </c>
      <c r="B17" s="309" t="s">
        <v>204</v>
      </c>
      <c r="C17" s="309"/>
      <c r="D17" s="309">
        <f t="shared" si="5"/>
        <v>2</v>
      </c>
      <c r="E17" s="395">
        <v>6</v>
      </c>
      <c r="F17" s="215"/>
      <c r="G17" s="215"/>
      <c r="H17" s="749" t="s">
        <v>672</v>
      </c>
      <c r="I17" s="750"/>
      <c r="J17" s="993" t="s">
        <v>964</v>
      </c>
      <c r="K17" s="124" t="s">
        <v>204</v>
      </c>
      <c r="L17" s="712" t="s">
        <v>660</v>
      </c>
      <c r="M17" s="121" t="s">
        <v>40</v>
      </c>
      <c r="N17" s="124" t="s">
        <v>43</v>
      </c>
      <c r="O17" s="121" t="s">
        <v>14</v>
      </c>
      <c r="P17" s="121" t="s">
        <v>17</v>
      </c>
      <c r="Q17" s="284"/>
      <c r="R17" s="136"/>
      <c r="S17" s="136"/>
      <c r="T17" s="138">
        <v>0.1</v>
      </c>
      <c r="U17" s="136"/>
      <c r="V17" s="136"/>
      <c r="W17" s="136">
        <v>0.25</v>
      </c>
      <c r="X17" s="136">
        <v>0.25</v>
      </c>
      <c r="Y17" s="136"/>
      <c r="Z17" s="285"/>
      <c r="AA17" s="285"/>
      <c r="AB17" s="285"/>
      <c r="AC17" s="285"/>
      <c r="AD17" s="285"/>
      <c r="AE17" s="285"/>
      <c r="AF17" s="285"/>
      <c r="AG17" s="121" t="s">
        <v>46</v>
      </c>
      <c r="AH17" s="265">
        <v>0</v>
      </c>
    </row>
    <row r="18" spans="1:58" s="246" customFormat="1" ht="42" x14ac:dyDescent="0.35">
      <c r="A18" s="397" t="str">
        <f t="shared" si="4"/>
        <v>ID-DLE-.2.7</v>
      </c>
      <c r="B18" s="309" t="s">
        <v>204</v>
      </c>
      <c r="C18" s="403"/>
      <c r="D18" s="309">
        <f t="shared" si="5"/>
        <v>2</v>
      </c>
      <c r="E18" s="395">
        <v>7</v>
      </c>
      <c r="F18" s="215"/>
      <c r="G18" s="215"/>
      <c r="H18" s="749" t="s">
        <v>673</v>
      </c>
      <c r="I18" s="750"/>
      <c r="J18" s="993" t="s">
        <v>674</v>
      </c>
      <c r="K18" s="124" t="s">
        <v>675</v>
      </c>
      <c r="L18" s="712" t="s">
        <v>660</v>
      </c>
      <c r="M18" s="124" t="s">
        <v>40</v>
      </c>
      <c r="N18" s="124" t="s">
        <v>43</v>
      </c>
      <c r="O18" s="121" t="s">
        <v>14</v>
      </c>
      <c r="P18" s="121" t="s">
        <v>17</v>
      </c>
      <c r="Q18" s="284"/>
      <c r="R18" s="136"/>
      <c r="S18" s="136"/>
      <c r="T18" s="138">
        <v>0.15</v>
      </c>
      <c r="U18" s="136"/>
      <c r="V18" s="136"/>
      <c r="W18" s="136">
        <v>0.25</v>
      </c>
      <c r="X18" s="136">
        <v>0.25</v>
      </c>
      <c r="Y18" s="136"/>
      <c r="Z18" s="285"/>
      <c r="AA18" s="285"/>
      <c r="AB18" s="285"/>
      <c r="AC18" s="285"/>
      <c r="AD18" s="285"/>
      <c r="AE18" s="285"/>
      <c r="AF18" s="285"/>
      <c r="AG18" s="121" t="s">
        <v>46</v>
      </c>
      <c r="AH18" s="265">
        <v>0</v>
      </c>
      <c r="AI18" s="407"/>
    </row>
    <row r="19" spans="1:58" s="266" customFormat="1" ht="63" customHeight="1" x14ac:dyDescent="0.35">
      <c r="A19" s="397" t="str">
        <f t="shared" si="4"/>
        <v>ID-DLE-1.2.8</v>
      </c>
      <c r="B19" s="309" t="s">
        <v>204</v>
      </c>
      <c r="C19" s="309">
        <v>1</v>
      </c>
      <c r="D19" s="309">
        <f t="shared" si="5"/>
        <v>2</v>
      </c>
      <c r="E19" s="395">
        <v>8</v>
      </c>
      <c r="F19" s="215"/>
      <c r="G19" s="215"/>
      <c r="H19" s="749" t="s">
        <v>676</v>
      </c>
      <c r="I19" s="750"/>
      <c r="J19" s="993" t="s">
        <v>965</v>
      </c>
      <c r="K19" s="124" t="s">
        <v>204</v>
      </c>
      <c r="L19" s="712" t="s">
        <v>660</v>
      </c>
      <c r="M19" s="121" t="s">
        <v>675</v>
      </c>
      <c r="N19" s="124" t="s">
        <v>43</v>
      </c>
      <c r="O19" s="121" t="s">
        <v>14</v>
      </c>
      <c r="P19" s="121" t="s">
        <v>17</v>
      </c>
      <c r="Q19" s="284"/>
      <c r="R19" s="136"/>
      <c r="S19" s="136"/>
      <c r="T19" s="138">
        <v>0.05</v>
      </c>
      <c r="U19" s="136"/>
      <c r="V19" s="136"/>
      <c r="W19" s="136">
        <v>0.25</v>
      </c>
      <c r="X19" s="136">
        <v>0.25</v>
      </c>
      <c r="Y19" s="136"/>
      <c r="Z19" s="285"/>
      <c r="AA19" s="285"/>
      <c r="AB19" s="285"/>
      <c r="AC19" s="285" t="s">
        <v>671</v>
      </c>
      <c r="AD19" s="285" t="s">
        <v>671</v>
      </c>
      <c r="AE19" s="285" t="s">
        <v>671</v>
      </c>
      <c r="AF19" s="285" t="s">
        <v>671</v>
      </c>
      <c r="AG19" s="121" t="s">
        <v>46</v>
      </c>
      <c r="AH19" s="265">
        <v>0</v>
      </c>
    </row>
    <row r="20" spans="1:58" s="266" customFormat="1" ht="65.25" customHeight="1" x14ac:dyDescent="0.35">
      <c r="A20" s="397" t="str">
        <f t="shared" si="4"/>
        <v>ID-DLE-1.2.9</v>
      </c>
      <c r="B20" s="309" t="s">
        <v>204</v>
      </c>
      <c r="C20" s="309">
        <v>1</v>
      </c>
      <c r="D20" s="309">
        <f t="shared" si="5"/>
        <v>2</v>
      </c>
      <c r="E20" s="395">
        <v>9</v>
      </c>
      <c r="F20" s="215"/>
      <c r="G20" s="215"/>
      <c r="H20" s="749" t="s">
        <v>677</v>
      </c>
      <c r="I20" s="750"/>
      <c r="J20" s="993" t="s">
        <v>962</v>
      </c>
      <c r="K20" s="124" t="s">
        <v>204</v>
      </c>
      <c r="L20" s="712" t="s">
        <v>678</v>
      </c>
      <c r="M20" s="124" t="s">
        <v>52</v>
      </c>
      <c r="N20" s="124" t="s">
        <v>43</v>
      </c>
      <c r="O20" s="121" t="s">
        <v>14</v>
      </c>
      <c r="P20" s="121" t="s">
        <v>17</v>
      </c>
      <c r="Q20" s="284"/>
      <c r="R20" s="136"/>
      <c r="S20" s="136"/>
      <c r="T20" s="138">
        <v>0.25</v>
      </c>
      <c r="U20" s="136"/>
      <c r="V20" s="136"/>
      <c r="W20" s="136">
        <v>0.25</v>
      </c>
      <c r="X20" s="136">
        <v>0.25</v>
      </c>
      <c r="Y20" s="136"/>
      <c r="Z20" s="285"/>
      <c r="AA20" s="285"/>
      <c r="AB20" s="285"/>
      <c r="AC20" s="285" t="s">
        <v>520</v>
      </c>
      <c r="AD20" s="285" t="s">
        <v>520</v>
      </c>
      <c r="AE20" s="285" t="s">
        <v>520</v>
      </c>
      <c r="AF20" s="285" t="s">
        <v>520</v>
      </c>
      <c r="AG20" s="121" t="s">
        <v>46</v>
      </c>
      <c r="AH20" s="265">
        <f>70000+2600000</f>
        <v>2670000</v>
      </c>
    </row>
    <row r="21" spans="1:58" s="98" customFormat="1" ht="42" x14ac:dyDescent="0.35">
      <c r="A21" s="710"/>
      <c r="B21" s="406" t="s">
        <v>204</v>
      </c>
      <c r="C21" s="406">
        <v>1</v>
      </c>
      <c r="D21" s="406">
        <v>3</v>
      </c>
      <c r="E21" s="406"/>
      <c r="F21" s="100"/>
      <c r="G21" s="745" t="s">
        <v>679</v>
      </c>
      <c r="H21" s="746"/>
      <c r="I21" s="746"/>
      <c r="J21" s="746"/>
      <c r="K21" s="747"/>
      <c r="L21" s="101" t="s">
        <v>680</v>
      </c>
      <c r="M21" s="101"/>
      <c r="N21" s="102"/>
      <c r="O21" s="101" t="s">
        <v>14</v>
      </c>
      <c r="P21" s="101" t="s">
        <v>17</v>
      </c>
      <c r="Q21" s="259" t="s">
        <v>681</v>
      </c>
      <c r="R21" s="103">
        <v>1</v>
      </c>
      <c r="S21" s="260" t="s">
        <v>447</v>
      </c>
      <c r="T21" s="150">
        <v>0.4</v>
      </c>
      <c r="U21" s="102">
        <v>0.2</v>
      </c>
      <c r="V21" s="102"/>
      <c r="W21" s="261">
        <v>0.25</v>
      </c>
      <c r="X21" s="102"/>
      <c r="Y21" s="261">
        <v>0.28000000000000003</v>
      </c>
      <c r="Z21" s="108"/>
      <c r="AA21" s="261">
        <v>0.27</v>
      </c>
      <c r="AB21" s="108"/>
      <c r="AC21" s="108"/>
      <c r="AD21" s="108"/>
      <c r="AE21" s="108"/>
      <c r="AF21" s="108"/>
      <c r="AG21" s="101" t="s">
        <v>46</v>
      </c>
      <c r="AH21" s="262">
        <f>SUM(AH22:AH26)</f>
        <v>107000</v>
      </c>
      <c r="AI21" s="242"/>
    </row>
    <row r="22" spans="1:58" s="98" customFormat="1" ht="42" customHeight="1" x14ac:dyDescent="0.35">
      <c r="A22" s="397" t="str">
        <f t="shared" ref="A22" si="6">+ CONCATENATE("ID", "-", B22, "-",C22, ".", D22, ".", E22)</f>
        <v>ID-DLE-1.2.1</v>
      </c>
      <c r="B22" s="309" t="s">
        <v>204</v>
      </c>
      <c r="C22" s="268">
        <f>C20</f>
        <v>1</v>
      </c>
      <c r="D22" s="268">
        <f>D20</f>
        <v>2</v>
      </c>
      <c r="E22" s="395">
        <v>1</v>
      </c>
      <c r="F22" s="215"/>
      <c r="G22" s="215"/>
      <c r="H22" s="749" t="s">
        <v>682</v>
      </c>
      <c r="I22" s="750"/>
      <c r="J22" s="129" t="s">
        <v>683</v>
      </c>
      <c r="K22" s="124" t="s">
        <v>204</v>
      </c>
      <c r="L22" s="712" t="s">
        <v>660</v>
      </c>
      <c r="M22" s="124" t="s">
        <v>154</v>
      </c>
      <c r="N22" s="124" t="s">
        <v>43</v>
      </c>
      <c r="O22" s="121" t="s">
        <v>14</v>
      </c>
      <c r="P22" s="121" t="s">
        <v>17</v>
      </c>
      <c r="Q22" s="284"/>
      <c r="R22" s="136"/>
      <c r="S22" s="136"/>
      <c r="T22" s="138">
        <v>0.3</v>
      </c>
      <c r="U22" s="136"/>
      <c r="V22" s="136"/>
      <c r="W22" s="136">
        <v>0.25</v>
      </c>
      <c r="X22" s="136">
        <v>0.25</v>
      </c>
      <c r="Y22" s="136"/>
      <c r="Z22" s="285"/>
      <c r="AA22" s="285"/>
      <c r="AB22" s="285"/>
      <c r="AC22" s="285"/>
      <c r="AD22" s="285"/>
      <c r="AE22" s="285"/>
      <c r="AF22" s="285"/>
      <c r="AG22" s="121" t="s">
        <v>46</v>
      </c>
      <c r="AH22" s="265">
        <v>0</v>
      </c>
      <c r="AI22" s="242"/>
    </row>
    <row r="23" spans="1:58" s="98" customFormat="1" ht="51.75" customHeight="1" x14ac:dyDescent="0.35">
      <c r="A23" s="397" t="str">
        <f t="shared" si="4"/>
        <v>ID-DLE-1.3.1</v>
      </c>
      <c r="B23" s="309" t="s">
        <v>204</v>
      </c>
      <c r="C23" s="268">
        <f>C21</f>
        <v>1</v>
      </c>
      <c r="D23" s="268">
        <f>D21</f>
        <v>3</v>
      </c>
      <c r="E23" s="395">
        <v>1</v>
      </c>
      <c r="F23" s="215"/>
      <c r="G23" s="215"/>
      <c r="H23" s="749" t="s">
        <v>684</v>
      </c>
      <c r="I23" s="750"/>
      <c r="J23" s="993" t="s">
        <v>966</v>
      </c>
      <c r="K23" s="124" t="s">
        <v>204</v>
      </c>
      <c r="L23" s="712" t="s">
        <v>660</v>
      </c>
      <c r="M23" s="124" t="s">
        <v>154</v>
      </c>
      <c r="N23" s="124" t="s">
        <v>43</v>
      </c>
      <c r="O23" s="121" t="s">
        <v>14</v>
      </c>
      <c r="P23" s="121" t="s">
        <v>17</v>
      </c>
      <c r="Q23" s="284"/>
      <c r="R23" s="136"/>
      <c r="S23" s="136"/>
      <c r="T23" s="138">
        <v>0.3</v>
      </c>
      <c r="U23" s="136"/>
      <c r="V23" s="136"/>
      <c r="W23" s="136">
        <v>0.25</v>
      </c>
      <c r="X23" s="136">
        <v>0.25</v>
      </c>
      <c r="Y23" s="136"/>
      <c r="Z23" s="285"/>
      <c r="AA23" s="285"/>
      <c r="AB23" s="285"/>
      <c r="AC23" s="285"/>
      <c r="AD23" s="285"/>
      <c r="AE23" s="285"/>
      <c r="AF23" s="285"/>
      <c r="AG23" s="121" t="s">
        <v>46</v>
      </c>
      <c r="AH23" s="265">
        <v>107000</v>
      </c>
      <c r="AI23" s="242"/>
    </row>
    <row r="24" spans="1:58" s="98" customFormat="1" ht="42" customHeight="1" x14ac:dyDescent="0.35">
      <c r="A24" s="397" t="str">
        <f t="shared" si="4"/>
        <v>ID-DLE-1.3.2</v>
      </c>
      <c r="B24" s="309" t="s">
        <v>204</v>
      </c>
      <c r="C24" s="268">
        <f t="shared" ref="C24:C26" si="7">C23</f>
        <v>1</v>
      </c>
      <c r="D24" s="268">
        <f t="shared" ref="D24:D26" si="8">D23</f>
        <v>3</v>
      </c>
      <c r="E24" s="395">
        <v>2</v>
      </c>
      <c r="F24" s="215"/>
      <c r="G24" s="215"/>
      <c r="H24" s="749" t="s">
        <v>685</v>
      </c>
      <c r="I24" s="750"/>
      <c r="J24" s="993" t="s">
        <v>686</v>
      </c>
      <c r="K24" s="124" t="s">
        <v>204</v>
      </c>
      <c r="L24" s="712" t="s">
        <v>660</v>
      </c>
      <c r="M24" s="124" t="s">
        <v>154</v>
      </c>
      <c r="N24" s="124" t="s">
        <v>43</v>
      </c>
      <c r="O24" s="121" t="s">
        <v>14</v>
      </c>
      <c r="P24" s="121" t="s">
        <v>17</v>
      </c>
      <c r="Q24" s="284"/>
      <c r="R24" s="136"/>
      <c r="S24" s="136"/>
      <c r="T24" s="138">
        <v>0.2</v>
      </c>
      <c r="U24" s="136"/>
      <c r="V24" s="136"/>
      <c r="W24" s="136">
        <v>0.25</v>
      </c>
      <c r="X24" s="136">
        <v>0.25</v>
      </c>
      <c r="Y24" s="136"/>
      <c r="Z24" s="285"/>
      <c r="AA24" s="285"/>
      <c r="AB24" s="285"/>
      <c r="AC24" s="285"/>
      <c r="AD24" s="285"/>
      <c r="AE24" s="285"/>
      <c r="AF24" s="285"/>
      <c r="AG24" s="121" t="s">
        <v>46</v>
      </c>
      <c r="AH24" s="265">
        <v>0</v>
      </c>
      <c r="AI24" s="242"/>
    </row>
    <row r="25" spans="1:58" s="408" customFormat="1" ht="42" customHeight="1" x14ac:dyDescent="0.35">
      <c r="A25" s="397" t="str">
        <f t="shared" si="4"/>
        <v>ID-DLE-1.3.3</v>
      </c>
      <c r="B25" s="309" t="s">
        <v>204</v>
      </c>
      <c r="C25" s="268">
        <f t="shared" si="7"/>
        <v>1</v>
      </c>
      <c r="D25" s="268">
        <f t="shared" si="8"/>
        <v>3</v>
      </c>
      <c r="E25" s="395">
        <v>3</v>
      </c>
      <c r="F25" s="215"/>
      <c r="G25" s="215"/>
      <c r="H25" s="749" t="s">
        <v>687</v>
      </c>
      <c r="I25" s="750"/>
      <c r="J25" s="993" t="s">
        <v>688</v>
      </c>
      <c r="K25" s="124" t="s">
        <v>204</v>
      </c>
      <c r="L25" s="712" t="s">
        <v>660</v>
      </c>
      <c r="M25" s="124" t="s">
        <v>154</v>
      </c>
      <c r="N25" s="124" t="s">
        <v>43</v>
      </c>
      <c r="O25" s="121" t="s">
        <v>14</v>
      </c>
      <c r="P25" s="121" t="s">
        <v>17</v>
      </c>
      <c r="Q25" s="284"/>
      <c r="R25" s="136"/>
      <c r="S25" s="136"/>
      <c r="T25" s="138">
        <v>0.05</v>
      </c>
      <c r="U25" s="136"/>
      <c r="V25" s="136"/>
      <c r="W25" s="136">
        <v>0.25</v>
      </c>
      <c r="X25" s="136">
        <v>0.25</v>
      </c>
      <c r="Y25" s="136"/>
      <c r="Z25" s="285"/>
      <c r="AA25" s="285"/>
      <c r="AB25" s="285"/>
      <c r="AC25" s="285"/>
      <c r="AD25" s="285"/>
      <c r="AE25" s="285"/>
      <c r="AF25" s="285"/>
      <c r="AG25" s="121" t="s">
        <v>46</v>
      </c>
      <c r="AH25" s="265">
        <v>0</v>
      </c>
    </row>
    <row r="26" spans="1:58" s="408" customFormat="1" ht="42" customHeight="1" x14ac:dyDescent="0.35">
      <c r="A26" s="397" t="str">
        <f t="shared" ref="A26" si="9">+ CONCATENATE("ID", "-", B26, "-",C26, ".", D26, ".", E26)</f>
        <v>ID-DLE-1.3.3</v>
      </c>
      <c r="B26" s="309" t="s">
        <v>204</v>
      </c>
      <c r="C26" s="268">
        <f t="shared" si="7"/>
        <v>1</v>
      </c>
      <c r="D26" s="268">
        <f t="shared" si="8"/>
        <v>3</v>
      </c>
      <c r="E26" s="395">
        <v>3</v>
      </c>
      <c r="F26" s="215"/>
      <c r="G26" s="215"/>
      <c r="H26" s="749" t="s">
        <v>689</v>
      </c>
      <c r="I26" s="750"/>
      <c r="J26" s="993" t="s">
        <v>967</v>
      </c>
      <c r="K26" s="124" t="s">
        <v>204</v>
      </c>
      <c r="L26" s="712" t="s">
        <v>660</v>
      </c>
      <c r="M26" s="124" t="s">
        <v>154</v>
      </c>
      <c r="N26" s="124" t="s">
        <v>43</v>
      </c>
      <c r="O26" s="121" t="s">
        <v>14</v>
      </c>
      <c r="P26" s="121" t="s">
        <v>17</v>
      </c>
      <c r="Q26" s="284"/>
      <c r="R26" s="136"/>
      <c r="S26" s="136"/>
      <c r="T26" s="138">
        <v>0.15</v>
      </c>
      <c r="U26" s="136"/>
      <c r="V26" s="136"/>
      <c r="W26" s="136">
        <v>0.25</v>
      </c>
      <c r="X26" s="136">
        <v>0.25</v>
      </c>
      <c r="Y26" s="136"/>
      <c r="Z26" s="285"/>
      <c r="AA26" s="285"/>
      <c r="AB26" s="285"/>
      <c r="AC26" s="285"/>
      <c r="AD26" s="285"/>
      <c r="AE26" s="285"/>
      <c r="AF26" s="285"/>
      <c r="AG26" s="121" t="s">
        <v>46</v>
      </c>
      <c r="AH26" s="265">
        <v>0</v>
      </c>
    </row>
    <row r="27" spans="1:58" s="413" customFormat="1" ht="42" x14ac:dyDescent="0.35">
      <c r="A27" s="410"/>
      <c r="B27" s="411" t="s">
        <v>204</v>
      </c>
      <c r="C27" s="411">
        <v>2</v>
      </c>
      <c r="D27" s="411"/>
      <c r="E27" s="411"/>
      <c r="F27" s="782" t="s">
        <v>690</v>
      </c>
      <c r="G27" s="783"/>
      <c r="H27" s="783"/>
      <c r="I27" s="783"/>
      <c r="J27" s="783"/>
      <c r="K27" s="784"/>
      <c r="L27" s="88" t="s">
        <v>647</v>
      </c>
      <c r="M27" s="88"/>
      <c r="N27" s="89"/>
      <c r="O27" s="88" t="s">
        <v>14</v>
      </c>
      <c r="P27" s="88" t="s">
        <v>17</v>
      </c>
      <c r="Q27" s="90" t="s">
        <v>691</v>
      </c>
      <c r="R27" s="151">
        <v>1</v>
      </c>
      <c r="S27" s="257" t="s">
        <v>45</v>
      </c>
      <c r="T27" s="151">
        <v>0.1</v>
      </c>
      <c r="U27" s="151"/>
      <c r="V27" s="96"/>
      <c r="W27" s="151"/>
      <c r="X27" s="96"/>
      <c r="Y27" s="151"/>
      <c r="Z27" s="96"/>
      <c r="AA27" s="96"/>
      <c r="AB27" s="96"/>
      <c r="AC27" s="96"/>
      <c r="AD27" s="96"/>
      <c r="AE27" s="96"/>
      <c r="AF27" s="96"/>
      <c r="AG27" s="97" t="s">
        <v>46</v>
      </c>
      <c r="AH27" s="258">
        <f>AH28</f>
        <v>0</v>
      </c>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row>
    <row r="28" spans="1:58" s="266" customFormat="1" ht="42" x14ac:dyDescent="0.35">
      <c r="A28" s="714"/>
      <c r="B28" s="711" t="s">
        <v>204</v>
      </c>
      <c r="C28" s="711">
        <v>2</v>
      </c>
      <c r="D28" s="711">
        <v>1</v>
      </c>
      <c r="E28" s="711"/>
      <c r="F28" s="100"/>
      <c r="G28" s="745" t="s">
        <v>692</v>
      </c>
      <c r="H28" s="746"/>
      <c r="I28" s="746"/>
      <c r="J28" s="746"/>
      <c r="K28" s="747"/>
      <c r="L28" s="101" t="s">
        <v>647</v>
      </c>
      <c r="M28" s="101"/>
      <c r="N28" s="102"/>
      <c r="O28" s="101" t="s">
        <v>14</v>
      </c>
      <c r="P28" s="101" t="s">
        <v>17</v>
      </c>
      <c r="Q28" s="259"/>
      <c r="R28" s="103">
        <v>1</v>
      </c>
      <c r="S28" s="260" t="s">
        <v>45</v>
      </c>
      <c r="T28" s="150">
        <v>1</v>
      </c>
      <c r="U28" s="102">
        <v>0.25</v>
      </c>
      <c r="V28" s="102"/>
      <c r="W28" s="261">
        <v>0.25</v>
      </c>
      <c r="X28" s="102"/>
      <c r="Y28" s="261">
        <v>0.25</v>
      </c>
      <c r="Z28" s="108"/>
      <c r="AA28" s="261">
        <v>0.25</v>
      </c>
      <c r="AB28" s="108"/>
      <c r="AC28" s="108"/>
      <c r="AD28" s="108"/>
      <c r="AE28" s="108"/>
      <c r="AF28" s="108"/>
      <c r="AG28" s="101" t="s">
        <v>46</v>
      </c>
      <c r="AH28" s="262">
        <f>SUM(AH29:AH30)</f>
        <v>0</v>
      </c>
    </row>
    <row r="29" spans="1:58" s="266" customFormat="1" ht="61.5" customHeight="1" x14ac:dyDescent="0.35">
      <c r="A29" s="397" t="str">
        <f t="shared" ref="A29" si="10">+ CONCATENATE("ID", "-", B29, "-",C29, ".", D29, ".", E29)</f>
        <v>ID-DLE-2.1.1</v>
      </c>
      <c r="B29" s="309" t="s">
        <v>204</v>
      </c>
      <c r="C29" s="309">
        <f>C27</f>
        <v>2</v>
      </c>
      <c r="D29" s="309">
        <v>1</v>
      </c>
      <c r="E29" s="309">
        <v>1</v>
      </c>
      <c r="F29" s="215"/>
      <c r="G29" s="215"/>
      <c r="H29" s="749" t="s">
        <v>693</v>
      </c>
      <c r="I29" s="750"/>
      <c r="J29" s="129" t="s">
        <v>694</v>
      </c>
      <c r="K29" s="124" t="s">
        <v>204</v>
      </c>
      <c r="L29" s="712" t="s">
        <v>695</v>
      </c>
      <c r="M29" s="124" t="s">
        <v>52</v>
      </c>
      <c r="N29" s="124" t="s">
        <v>43</v>
      </c>
      <c r="O29" s="121" t="s">
        <v>14</v>
      </c>
      <c r="P29" s="121" t="s">
        <v>17</v>
      </c>
      <c r="Q29" s="284"/>
      <c r="R29" s="136"/>
      <c r="S29" s="136"/>
      <c r="T29" s="138">
        <v>0.5</v>
      </c>
      <c r="U29" s="136"/>
      <c r="V29" s="136"/>
      <c r="W29" s="136">
        <v>0.25</v>
      </c>
      <c r="X29" s="136">
        <v>0.25</v>
      </c>
      <c r="Y29" s="136"/>
      <c r="Z29" s="285"/>
      <c r="AA29" s="285"/>
      <c r="AB29" s="285"/>
      <c r="AC29" s="285" t="s">
        <v>696</v>
      </c>
      <c r="AD29" s="285" t="s">
        <v>696</v>
      </c>
      <c r="AE29" s="285" t="s">
        <v>696</v>
      </c>
      <c r="AF29" s="285" t="s">
        <v>696</v>
      </c>
      <c r="AG29" s="121" t="s">
        <v>46</v>
      </c>
      <c r="AH29" s="265">
        <v>0</v>
      </c>
    </row>
    <row r="30" spans="1:58" s="266" customFormat="1" ht="66" customHeight="1" x14ac:dyDescent="0.35">
      <c r="A30" s="397" t="str">
        <f>+ CONCATENATE("ID", "-", B30, "-",C30, ".", D30, ".", E30)</f>
        <v>ID-DLE-2.1.2</v>
      </c>
      <c r="B30" s="309" t="s">
        <v>204</v>
      </c>
      <c r="C30" s="309">
        <f t="shared" ref="C30" si="11">C28</f>
        <v>2</v>
      </c>
      <c r="D30" s="309">
        <v>1</v>
      </c>
      <c r="E30" s="309">
        <v>2</v>
      </c>
      <c r="F30" s="215"/>
      <c r="G30" s="215"/>
      <c r="H30" s="749" t="s">
        <v>697</v>
      </c>
      <c r="I30" s="750"/>
      <c r="J30" s="993" t="s">
        <v>965</v>
      </c>
      <c r="K30" s="124" t="s">
        <v>204</v>
      </c>
      <c r="L30" s="712" t="s">
        <v>695</v>
      </c>
      <c r="M30" s="124" t="s">
        <v>40</v>
      </c>
      <c r="N30" s="124" t="s">
        <v>43</v>
      </c>
      <c r="O30" s="121" t="s">
        <v>95</v>
      </c>
      <c r="P30" s="121" t="s">
        <v>95</v>
      </c>
      <c r="Q30" s="284"/>
      <c r="R30" s="136"/>
      <c r="S30" s="136"/>
      <c r="T30" s="138">
        <v>0.5</v>
      </c>
      <c r="U30" s="136"/>
      <c r="V30" s="136"/>
      <c r="W30" s="136">
        <v>0.25</v>
      </c>
      <c r="X30" s="136">
        <v>0.25</v>
      </c>
      <c r="Y30" s="136"/>
      <c r="Z30" s="285"/>
      <c r="AA30" s="285"/>
      <c r="AB30" s="285"/>
      <c r="AC30" s="285" t="s">
        <v>520</v>
      </c>
      <c r="AD30" s="285" t="s">
        <v>520</v>
      </c>
      <c r="AE30" s="285" t="s">
        <v>520</v>
      </c>
      <c r="AF30" s="285" t="s">
        <v>520</v>
      </c>
      <c r="AG30" s="121" t="s">
        <v>46</v>
      </c>
      <c r="AH30" s="265">
        <v>0</v>
      </c>
    </row>
    <row r="31" spans="1:58" s="413" customFormat="1" ht="42" x14ac:dyDescent="0.35">
      <c r="A31" s="412"/>
      <c r="B31" s="390" t="s">
        <v>204</v>
      </c>
      <c r="C31" s="390">
        <v>4</v>
      </c>
      <c r="D31" s="390"/>
      <c r="E31" s="390"/>
      <c r="F31" s="782" t="s">
        <v>698</v>
      </c>
      <c r="G31" s="783"/>
      <c r="H31" s="783"/>
      <c r="I31" s="783"/>
      <c r="J31" s="783"/>
      <c r="K31" s="784"/>
      <c r="L31" s="88" t="s">
        <v>647</v>
      </c>
      <c r="M31" s="88"/>
      <c r="N31" s="89"/>
      <c r="O31" s="88" t="s">
        <v>95</v>
      </c>
      <c r="P31" s="88" t="s">
        <v>95</v>
      </c>
      <c r="Q31" s="90" t="s">
        <v>699</v>
      </c>
      <c r="R31" s="151">
        <v>0.4</v>
      </c>
      <c r="S31" s="257" t="s">
        <v>45</v>
      </c>
      <c r="T31" s="151">
        <v>0.05</v>
      </c>
      <c r="U31" s="151"/>
      <c r="V31" s="96"/>
      <c r="W31" s="151"/>
      <c r="X31" s="96"/>
      <c r="Y31" s="151"/>
      <c r="Z31" s="96"/>
      <c r="AA31" s="96"/>
      <c r="AB31" s="96"/>
      <c r="AC31" s="96"/>
      <c r="AD31" s="96"/>
      <c r="AE31" s="96"/>
      <c r="AF31" s="96"/>
      <c r="AG31" s="97" t="s">
        <v>46</v>
      </c>
      <c r="AH31" s="258">
        <f>AH32</f>
        <v>1650000</v>
      </c>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row>
    <row r="32" spans="1:58" s="416" customFormat="1" ht="42" x14ac:dyDescent="0.35">
      <c r="A32" s="414"/>
      <c r="B32" s="393" t="s">
        <v>204</v>
      </c>
      <c r="C32" s="393">
        <v>4</v>
      </c>
      <c r="D32" s="393">
        <v>1</v>
      </c>
      <c r="E32" s="393"/>
      <c r="F32" s="100"/>
      <c r="G32" s="745" t="s">
        <v>700</v>
      </c>
      <c r="H32" s="746"/>
      <c r="I32" s="746"/>
      <c r="J32" s="746"/>
      <c r="K32" s="747"/>
      <c r="L32" s="101" t="s">
        <v>647</v>
      </c>
      <c r="M32" s="101"/>
      <c r="N32" s="102"/>
      <c r="O32" s="101" t="s">
        <v>95</v>
      </c>
      <c r="P32" s="101" t="s">
        <v>95</v>
      </c>
      <c r="Q32" s="259" t="s">
        <v>701</v>
      </c>
      <c r="R32" s="103">
        <v>1</v>
      </c>
      <c r="S32" s="260" t="s">
        <v>45</v>
      </c>
      <c r="T32" s="150">
        <v>1</v>
      </c>
      <c r="U32" s="102">
        <v>0.25</v>
      </c>
      <c r="V32" s="102"/>
      <c r="W32" s="261">
        <v>0.25</v>
      </c>
      <c r="X32" s="102"/>
      <c r="Y32" s="261">
        <v>0.25</v>
      </c>
      <c r="Z32" s="108"/>
      <c r="AA32" s="261">
        <v>0.25</v>
      </c>
      <c r="AB32" s="108"/>
      <c r="AC32" s="108"/>
      <c r="AD32" s="108"/>
      <c r="AE32" s="108"/>
      <c r="AF32" s="108"/>
      <c r="AG32" s="101" t="s">
        <v>46</v>
      </c>
      <c r="AH32" s="262">
        <f>SUM(AH33:AH35)</f>
        <v>1650000</v>
      </c>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row>
    <row r="33" spans="1:60" s="266" customFormat="1" ht="51.75" customHeight="1" x14ac:dyDescent="0.35">
      <c r="A33" s="397" t="str">
        <f t="shared" ref="A33:A34" si="12">+ CONCATENATE("ID", "-", B33, "-",C33, ".", D33, ".", E33)</f>
        <v>ID-DLE-4.1.1</v>
      </c>
      <c r="B33" s="309" t="s">
        <v>204</v>
      </c>
      <c r="C33" s="309">
        <v>4</v>
      </c>
      <c r="D33" s="309">
        <v>1</v>
      </c>
      <c r="E33" s="309">
        <v>1</v>
      </c>
      <c r="F33" s="215"/>
      <c r="G33" s="215"/>
      <c r="H33" s="749" t="s">
        <v>702</v>
      </c>
      <c r="I33" s="750"/>
      <c r="J33" s="129" t="s">
        <v>703</v>
      </c>
      <c r="K33" s="124" t="s">
        <v>204</v>
      </c>
      <c r="L33" s="712" t="s">
        <v>647</v>
      </c>
      <c r="M33" s="124" t="s">
        <v>40</v>
      </c>
      <c r="N33" s="124" t="s">
        <v>113</v>
      </c>
      <c r="O33" s="121" t="s">
        <v>95</v>
      </c>
      <c r="P33" s="121" t="s">
        <v>95</v>
      </c>
      <c r="Q33" s="284"/>
      <c r="R33" s="136"/>
      <c r="S33" s="136"/>
      <c r="T33" s="138">
        <v>0.8</v>
      </c>
      <c r="U33" s="136"/>
      <c r="V33" s="136"/>
      <c r="W33" s="136">
        <v>0.25</v>
      </c>
      <c r="X33" s="136">
        <v>0.25</v>
      </c>
      <c r="Y33" s="136"/>
      <c r="Z33" s="285"/>
      <c r="AA33" s="285"/>
      <c r="AB33" s="285"/>
      <c r="AC33" s="285" t="s">
        <v>696</v>
      </c>
      <c r="AD33" s="285" t="s">
        <v>696</v>
      </c>
      <c r="AE33" s="285" t="s">
        <v>696</v>
      </c>
      <c r="AF33" s="285" t="s">
        <v>696</v>
      </c>
      <c r="AG33" s="121" t="s">
        <v>46</v>
      </c>
      <c r="AH33" s="265">
        <v>0</v>
      </c>
    </row>
    <row r="34" spans="1:60" s="266" customFormat="1" ht="45" customHeight="1" x14ac:dyDescent="0.35">
      <c r="A34" s="397" t="str">
        <f t="shared" si="12"/>
        <v>ID-DLE-4.1.2</v>
      </c>
      <c r="B34" s="309" t="s">
        <v>204</v>
      </c>
      <c r="C34" s="309">
        <v>4</v>
      </c>
      <c r="D34" s="309">
        <v>1</v>
      </c>
      <c r="E34" s="309">
        <v>2</v>
      </c>
      <c r="F34" s="215"/>
      <c r="G34" s="215"/>
      <c r="H34" s="749" t="s">
        <v>704</v>
      </c>
      <c r="I34" s="750"/>
      <c r="J34" s="129" t="s">
        <v>705</v>
      </c>
      <c r="K34" s="124" t="s">
        <v>204</v>
      </c>
      <c r="L34" s="712" t="s">
        <v>647</v>
      </c>
      <c r="M34" s="124" t="s">
        <v>40</v>
      </c>
      <c r="N34" s="124" t="s">
        <v>113</v>
      </c>
      <c r="O34" s="121" t="s">
        <v>14</v>
      </c>
      <c r="P34" s="121" t="s">
        <v>16</v>
      </c>
      <c r="Q34" s="284"/>
      <c r="R34" s="136"/>
      <c r="S34" s="136"/>
      <c r="T34" s="138">
        <v>0.15</v>
      </c>
      <c r="U34" s="136"/>
      <c r="V34" s="136"/>
      <c r="W34" s="136">
        <v>0.25</v>
      </c>
      <c r="X34" s="136">
        <v>0.25</v>
      </c>
      <c r="Y34" s="136"/>
      <c r="Z34" s="285"/>
      <c r="AA34" s="285"/>
      <c r="AB34" s="285"/>
      <c r="AC34" s="285" t="s">
        <v>696</v>
      </c>
      <c r="AD34" s="285" t="s">
        <v>696</v>
      </c>
      <c r="AE34" s="285" t="s">
        <v>696</v>
      </c>
      <c r="AF34" s="285" t="s">
        <v>696</v>
      </c>
      <c r="AG34" s="121" t="s">
        <v>46</v>
      </c>
      <c r="AH34" s="265">
        <v>1650000</v>
      </c>
    </row>
    <row r="35" spans="1:60" s="417" customFormat="1" ht="44.25" customHeight="1" x14ac:dyDescent="0.35">
      <c r="A35" s="397" t="str">
        <f t="shared" ref="A35" si="13">+ CONCATENATE("ID", "-", B35, "-",C35, ".", D35, ".", E35)</f>
        <v>ID-DLE-4.1.3</v>
      </c>
      <c r="B35" s="309" t="s">
        <v>204</v>
      </c>
      <c r="C35" s="309">
        <v>4</v>
      </c>
      <c r="D35" s="309">
        <v>1</v>
      </c>
      <c r="E35" s="309">
        <v>3</v>
      </c>
      <c r="F35" s="215"/>
      <c r="G35" s="215"/>
      <c r="H35" s="749" t="s">
        <v>706</v>
      </c>
      <c r="I35" s="750"/>
      <c r="J35" s="129" t="s">
        <v>707</v>
      </c>
      <c r="K35" s="124" t="s">
        <v>204</v>
      </c>
      <c r="L35" s="712" t="s">
        <v>647</v>
      </c>
      <c r="M35" s="124" t="s">
        <v>40</v>
      </c>
      <c r="N35" s="124" t="s">
        <v>113</v>
      </c>
      <c r="O35" s="121" t="s">
        <v>95</v>
      </c>
      <c r="P35" s="121" t="s">
        <v>95</v>
      </c>
      <c r="Q35" s="284"/>
      <c r="R35" s="136"/>
      <c r="S35" s="136"/>
      <c r="T35" s="138">
        <v>0.05</v>
      </c>
      <c r="U35" s="136"/>
      <c r="V35" s="136"/>
      <c r="W35" s="136"/>
      <c r="X35" s="136"/>
      <c r="Y35" s="136"/>
      <c r="Z35" s="285"/>
      <c r="AA35" s="285"/>
      <c r="AB35" s="285"/>
      <c r="AC35" s="285"/>
      <c r="AD35" s="285"/>
      <c r="AE35" s="285"/>
      <c r="AF35" s="285"/>
      <c r="AG35" s="121" t="s">
        <v>46</v>
      </c>
      <c r="AH35" s="265">
        <v>0</v>
      </c>
    </row>
    <row r="36" spans="1:60" s="99" customFormat="1" ht="42" x14ac:dyDescent="0.35">
      <c r="A36" s="85"/>
      <c r="B36" s="86"/>
      <c r="C36" s="86">
        <v>1</v>
      </c>
      <c r="D36" s="86"/>
      <c r="E36" s="86"/>
      <c r="F36" s="782" t="s">
        <v>708</v>
      </c>
      <c r="G36" s="783"/>
      <c r="H36" s="783"/>
      <c r="I36" s="783"/>
      <c r="J36" s="783"/>
      <c r="K36" s="784"/>
      <c r="L36" s="88" t="s">
        <v>554</v>
      </c>
      <c r="M36" s="88"/>
      <c r="N36" s="89"/>
      <c r="O36" s="88" t="s">
        <v>14</v>
      </c>
      <c r="P36" s="88" t="s">
        <v>17</v>
      </c>
      <c r="Q36" s="90" t="s">
        <v>128</v>
      </c>
      <c r="R36" s="151">
        <v>1</v>
      </c>
      <c r="S36" s="257" t="s">
        <v>219</v>
      </c>
      <c r="T36" s="151">
        <v>0.15</v>
      </c>
      <c r="U36" s="151"/>
      <c r="V36" s="96"/>
      <c r="W36" s="151"/>
      <c r="X36" s="96"/>
      <c r="Y36" s="151"/>
      <c r="Z36" s="96"/>
      <c r="AA36" s="96"/>
      <c r="AB36" s="96"/>
      <c r="AC36" s="96"/>
      <c r="AD36" s="96"/>
      <c r="AE36" s="96"/>
      <c r="AF36" s="96"/>
      <c r="AG36" s="97" t="s">
        <v>46</v>
      </c>
      <c r="AH36" s="258">
        <f>AH37+AH40</f>
        <v>0</v>
      </c>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row>
    <row r="37" spans="1:60" s="243" customFormat="1" ht="42" x14ac:dyDescent="0.35">
      <c r="A37" s="239"/>
      <c r="B37" s="240"/>
      <c r="C37" s="240">
        <v>1</v>
      </c>
      <c r="D37" s="240">
        <v>1</v>
      </c>
      <c r="E37" s="240"/>
      <c r="F37" s="100"/>
      <c r="G37" s="745" t="s">
        <v>709</v>
      </c>
      <c r="H37" s="746"/>
      <c r="I37" s="746"/>
      <c r="J37" s="746"/>
      <c r="K37" s="747"/>
      <c r="L37" s="101" t="s">
        <v>554</v>
      </c>
      <c r="M37" s="101"/>
      <c r="N37" s="102" t="s">
        <v>43</v>
      </c>
      <c r="O37" s="101" t="s">
        <v>14</v>
      </c>
      <c r="P37" s="101" t="s">
        <v>17</v>
      </c>
      <c r="Q37" s="259" t="s">
        <v>128</v>
      </c>
      <c r="R37" s="103">
        <v>1</v>
      </c>
      <c r="S37" s="260" t="s">
        <v>45</v>
      </c>
      <c r="T37" s="150">
        <v>0.5</v>
      </c>
      <c r="U37" s="102"/>
      <c r="V37" s="102"/>
      <c r="W37" s="261">
        <v>0.1</v>
      </c>
      <c r="X37" s="102"/>
      <c r="Y37" s="261">
        <v>0.1</v>
      </c>
      <c r="Z37" s="108"/>
      <c r="AA37" s="261">
        <v>0.3</v>
      </c>
      <c r="AB37" s="108"/>
      <c r="AC37" s="108"/>
      <c r="AD37" s="108"/>
      <c r="AE37" s="108"/>
      <c r="AF37" s="108"/>
      <c r="AG37" s="101" t="s">
        <v>46</v>
      </c>
      <c r="AH37" s="262">
        <f>SUM(AH38:AH39)</f>
        <v>0</v>
      </c>
      <c r="AI37" s="98"/>
      <c r="AJ37" s="98"/>
      <c r="AK37" s="242"/>
      <c r="AL37" s="98"/>
      <c r="AM37" s="98"/>
      <c r="AN37" s="98"/>
      <c r="AO37" s="98"/>
      <c r="AP37" s="98"/>
      <c r="AQ37" s="98"/>
      <c r="AR37" s="98"/>
      <c r="AS37" s="98"/>
      <c r="AT37" s="98"/>
      <c r="AU37" s="98"/>
      <c r="AV37" s="98"/>
      <c r="AW37" s="98"/>
      <c r="AX37" s="98"/>
      <c r="AY37" s="98"/>
      <c r="AZ37" s="98"/>
      <c r="BA37" s="98"/>
      <c r="BB37" s="98"/>
      <c r="BC37" s="98"/>
      <c r="BD37" s="98"/>
      <c r="BE37" s="98"/>
      <c r="BF37" s="98"/>
      <c r="BG37" s="98"/>
      <c r="BH37" s="98"/>
    </row>
    <row r="38" spans="1:60" s="243" customFormat="1" ht="63" customHeight="1" x14ac:dyDescent="0.35">
      <c r="A38" s="239"/>
      <c r="B38" s="240"/>
      <c r="C38" s="240"/>
      <c r="D38" s="240"/>
      <c r="E38" s="240"/>
      <c r="F38" s="215"/>
      <c r="G38" s="215"/>
      <c r="H38" s="749" t="s">
        <v>710</v>
      </c>
      <c r="I38" s="750"/>
      <c r="J38" s="129" t="s">
        <v>411</v>
      </c>
      <c r="K38" s="124" t="s">
        <v>204</v>
      </c>
      <c r="L38" s="712" t="s">
        <v>711</v>
      </c>
      <c r="M38" s="124" t="s">
        <v>69</v>
      </c>
      <c r="N38" s="124" t="s">
        <v>113</v>
      </c>
      <c r="O38" s="121" t="s">
        <v>14</v>
      </c>
      <c r="P38" s="121" t="s">
        <v>17</v>
      </c>
      <c r="Q38" s="284"/>
      <c r="R38" s="136"/>
      <c r="S38" s="136"/>
      <c r="T38" s="138">
        <v>0.7</v>
      </c>
      <c r="U38" s="136"/>
      <c r="V38" s="136"/>
      <c r="W38" s="136"/>
      <c r="X38" s="136"/>
      <c r="Y38" s="136"/>
      <c r="Z38" s="285"/>
      <c r="AA38" s="285"/>
      <c r="AB38" s="285"/>
      <c r="AC38" s="285"/>
      <c r="AD38" s="285"/>
      <c r="AE38" s="285"/>
      <c r="AF38" s="285"/>
      <c r="AG38" s="121" t="s">
        <v>46</v>
      </c>
      <c r="AH38" s="265">
        <v>0</v>
      </c>
      <c r="AI38" s="98"/>
      <c r="AJ38" s="98"/>
      <c r="AK38" s="242"/>
      <c r="AL38" s="98"/>
      <c r="AM38" s="98"/>
      <c r="AN38" s="98"/>
      <c r="AO38" s="98"/>
      <c r="AP38" s="98"/>
      <c r="AQ38" s="98"/>
      <c r="AR38" s="98"/>
      <c r="AS38" s="98"/>
      <c r="AT38" s="98"/>
      <c r="AU38" s="98"/>
      <c r="AV38" s="98"/>
      <c r="AW38" s="98"/>
      <c r="AX38" s="98"/>
      <c r="AY38" s="98"/>
      <c r="AZ38" s="98"/>
      <c r="BA38" s="98"/>
      <c r="BB38" s="98"/>
      <c r="BC38" s="98"/>
      <c r="BD38" s="98"/>
      <c r="BE38" s="98"/>
      <c r="BF38" s="98"/>
      <c r="BG38" s="98"/>
      <c r="BH38" s="98"/>
    </row>
    <row r="39" spans="1:60" s="243" customFormat="1" ht="63" customHeight="1" x14ac:dyDescent="0.35">
      <c r="A39" s="239"/>
      <c r="B39" s="240"/>
      <c r="C39" s="240"/>
      <c r="D39" s="240"/>
      <c r="E39" s="240"/>
      <c r="F39" s="215"/>
      <c r="G39" s="215"/>
      <c r="H39" s="749" t="s">
        <v>712</v>
      </c>
      <c r="I39" s="750"/>
      <c r="J39" s="129" t="s">
        <v>134</v>
      </c>
      <c r="K39" s="124" t="s">
        <v>204</v>
      </c>
      <c r="L39" s="712" t="s">
        <v>711</v>
      </c>
      <c r="M39" s="124" t="s">
        <v>69</v>
      </c>
      <c r="N39" s="124" t="s">
        <v>43</v>
      </c>
      <c r="O39" s="121" t="s">
        <v>14</v>
      </c>
      <c r="P39" s="121" t="s">
        <v>17</v>
      </c>
      <c r="Q39" s="284"/>
      <c r="R39" s="136"/>
      <c r="S39" s="136"/>
      <c r="T39" s="138">
        <v>0.3</v>
      </c>
      <c r="U39" s="136"/>
      <c r="V39" s="136"/>
      <c r="W39" s="136"/>
      <c r="X39" s="136"/>
      <c r="Y39" s="136"/>
      <c r="Z39" s="285"/>
      <c r="AA39" s="285"/>
      <c r="AB39" s="285"/>
      <c r="AC39" s="285"/>
      <c r="AD39" s="285"/>
      <c r="AE39" s="285"/>
      <c r="AF39" s="285"/>
      <c r="AG39" s="121" t="s">
        <v>46</v>
      </c>
      <c r="AH39" s="265">
        <v>0</v>
      </c>
      <c r="AI39" s="98"/>
      <c r="AJ39" s="98"/>
      <c r="AK39" s="242"/>
      <c r="AL39" s="98"/>
      <c r="AM39" s="98"/>
      <c r="AN39" s="98"/>
      <c r="AO39" s="98"/>
      <c r="AP39" s="98"/>
      <c r="AQ39" s="98"/>
      <c r="AR39" s="98"/>
      <c r="AS39" s="98"/>
      <c r="AT39" s="98"/>
      <c r="AU39" s="98"/>
      <c r="AV39" s="98"/>
      <c r="AW39" s="98"/>
      <c r="AX39" s="98"/>
      <c r="AY39" s="98"/>
      <c r="AZ39" s="98"/>
      <c r="BA39" s="98"/>
      <c r="BB39" s="98"/>
      <c r="BC39" s="98"/>
      <c r="BD39" s="98"/>
      <c r="BE39" s="98"/>
      <c r="BF39" s="98"/>
      <c r="BG39" s="98"/>
      <c r="BH39" s="98"/>
    </row>
    <row r="40" spans="1:60" s="243" customFormat="1" ht="42" x14ac:dyDescent="0.35">
      <c r="A40" s="273"/>
      <c r="B40" s="274"/>
      <c r="C40" s="274"/>
      <c r="D40" s="274"/>
      <c r="E40" s="274"/>
      <c r="F40" s="100"/>
      <c r="G40" s="745" t="s">
        <v>640</v>
      </c>
      <c r="H40" s="746"/>
      <c r="I40" s="746"/>
      <c r="J40" s="746"/>
      <c r="K40" s="747"/>
      <c r="L40" s="101" t="s">
        <v>554</v>
      </c>
      <c r="M40" s="101"/>
      <c r="N40" s="102" t="s">
        <v>43</v>
      </c>
      <c r="O40" s="101" t="s">
        <v>14</v>
      </c>
      <c r="P40" s="101" t="s">
        <v>17</v>
      </c>
      <c r="Q40" s="259" t="s">
        <v>110</v>
      </c>
      <c r="R40" s="103">
        <v>1</v>
      </c>
      <c r="S40" s="260" t="s">
        <v>45</v>
      </c>
      <c r="T40" s="150">
        <v>0.5</v>
      </c>
      <c r="U40" s="102"/>
      <c r="V40" s="102"/>
      <c r="W40" s="261">
        <v>0.1</v>
      </c>
      <c r="X40" s="102"/>
      <c r="Y40" s="261">
        <v>0.1</v>
      </c>
      <c r="Z40" s="108"/>
      <c r="AA40" s="261">
        <v>0.3</v>
      </c>
      <c r="AB40" s="108"/>
      <c r="AC40" s="108"/>
      <c r="AD40" s="108"/>
      <c r="AE40" s="108"/>
      <c r="AF40" s="108"/>
      <c r="AG40" s="101" t="s">
        <v>46</v>
      </c>
      <c r="AH40" s="262">
        <f>SUM(AH41:AH42)</f>
        <v>0</v>
      </c>
      <c r="AI40" s="98"/>
      <c r="AJ40" s="98"/>
      <c r="AK40" s="242"/>
      <c r="AL40" s="98"/>
      <c r="AM40" s="98"/>
      <c r="AN40" s="98"/>
      <c r="AO40" s="98"/>
      <c r="AP40" s="98"/>
      <c r="AQ40" s="98"/>
      <c r="AR40" s="98"/>
      <c r="AS40" s="98"/>
      <c r="AT40" s="98"/>
      <c r="AU40" s="98"/>
      <c r="AV40" s="98"/>
      <c r="AW40" s="98"/>
      <c r="AX40" s="98"/>
      <c r="AY40" s="98"/>
      <c r="AZ40" s="98"/>
      <c r="BA40" s="98"/>
      <c r="BB40" s="98"/>
      <c r="BC40" s="98"/>
      <c r="BD40" s="98"/>
      <c r="BE40" s="98"/>
      <c r="BF40" s="98"/>
      <c r="BG40" s="98"/>
      <c r="BH40" s="98"/>
    </row>
    <row r="41" spans="1:60" s="243" customFormat="1" ht="63" customHeight="1" x14ac:dyDescent="0.35">
      <c r="A41" s="273"/>
      <c r="B41" s="274"/>
      <c r="C41" s="274"/>
      <c r="D41" s="274"/>
      <c r="E41" s="274"/>
      <c r="F41" s="215"/>
      <c r="G41" s="215"/>
      <c r="H41" s="749" t="s">
        <v>713</v>
      </c>
      <c r="I41" s="750"/>
      <c r="J41" s="129" t="s">
        <v>112</v>
      </c>
      <c r="K41" s="124" t="s">
        <v>204</v>
      </c>
      <c r="L41" s="712" t="s">
        <v>711</v>
      </c>
      <c r="M41" s="124" t="s">
        <v>69</v>
      </c>
      <c r="N41" s="124" t="s">
        <v>113</v>
      </c>
      <c r="O41" s="121" t="s">
        <v>14</v>
      </c>
      <c r="P41" s="121" t="s">
        <v>17</v>
      </c>
      <c r="Q41" s="284"/>
      <c r="R41" s="136"/>
      <c r="S41" s="136"/>
      <c r="T41" s="138">
        <v>0.7</v>
      </c>
      <c r="U41" s="136"/>
      <c r="V41" s="136"/>
      <c r="W41" s="136"/>
      <c r="X41" s="136"/>
      <c r="Y41" s="136"/>
      <c r="Z41" s="285"/>
      <c r="AA41" s="285"/>
      <c r="AB41" s="285"/>
      <c r="AC41" s="285"/>
      <c r="AD41" s="285"/>
      <c r="AE41" s="285"/>
      <c r="AF41" s="285"/>
      <c r="AG41" s="121" t="s">
        <v>46</v>
      </c>
      <c r="AH41" s="265">
        <v>0</v>
      </c>
      <c r="AI41" s="98"/>
      <c r="AJ41" s="98"/>
      <c r="AK41" s="242"/>
      <c r="AL41" s="98"/>
      <c r="AM41" s="98"/>
      <c r="AN41" s="98"/>
      <c r="AO41" s="98"/>
      <c r="AP41" s="98"/>
      <c r="AQ41" s="98"/>
      <c r="AR41" s="98"/>
      <c r="AS41" s="98"/>
      <c r="AT41" s="98"/>
      <c r="AU41" s="98"/>
      <c r="AV41" s="98"/>
      <c r="AW41" s="98"/>
      <c r="AX41" s="98"/>
      <c r="AY41" s="98"/>
      <c r="AZ41" s="98"/>
      <c r="BA41" s="98"/>
      <c r="BB41" s="98"/>
      <c r="BC41" s="98"/>
      <c r="BD41" s="98"/>
      <c r="BE41" s="98"/>
      <c r="BF41" s="98"/>
      <c r="BG41" s="98"/>
      <c r="BH41" s="98"/>
    </row>
    <row r="42" spans="1:60" s="243" customFormat="1" ht="63.75" customHeight="1" thickBot="1" x14ac:dyDescent="0.4">
      <c r="A42" s="273"/>
      <c r="B42" s="274"/>
      <c r="C42" s="274"/>
      <c r="D42" s="274"/>
      <c r="E42" s="274"/>
      <c r="F42" s="215"/>
      <c r="G42" s="215"/>
      <c r="H42" s="749" t="s">
        <v>714</v>
      </c>
      <c r="I42" s="750"/>
      <c r="J42" s="129" t="s">
        <v>115</v>
      </c>
      <c r="K42" s="124" t="s">
        <v>204</v>
      </c>
      <c r="L42" s="712" t="s">
        <v>711</v>
      </c>
      <c r="M42" s="124" t="s">
        <v>69</v>
      </c>
      <c r="N42" s="124" t="s">
        <v>43</v>
      </c>
      <c r="O42" s="121" t="s">
        <v>14</v>
      </c>
      <c r="P42" s="121" t="s">
        <v>17</v>
      </c>
      <c r="Q42" s="284"/>
      <c r="R42" s="136"/>
      <c r="S42" s="136"/>
      <c r="T42" s="138">
        <v>0.3</v>
      </c>
      <c r="U42" s="136"/>
      <c r="V42" s="136"/>
      <c r="W42" s="136"/>
      <c r="X42" s="136"/>
      <c r="Y42" s="136"/>
      <c r="Z42" s="285"/>
      <c r="AA42" s="285"/>
      <c r="AB42" s="285"/>
      <c r="AC42" s="285"/>
      <c r="AD42" s="285"/>
      <c r="AE42" s="285"/>
      <c r="AF42" s="285"/>
      <c r="AG42" s="121" t="s">
        <v>46</v>
      </c>
      <c r="AH42" s="265">
        <v>0</v>
      </c>
      <c r="AI42" s="98"/>
      <c r="AJ42" s="98"/>
      <c r="AK42" s="242"/>
      <c r="AL42" s="98"/>
      <c r="AM42" s="98"/>
      <c r="AN42" s="98"/>
      <c r="AO42" s="98"/>
      <c r="AP42" s="98"/>
      <c r="AQ42" s="98"/>
      <c r="AR42" s="98"/>
      <c r="AS42" s="98"/>
      <c r="AT42" s="98"/>
      <c r="AU42" s="98"/>
      <c r="AV42" s="98"/>
      <c r="AW42" s="98"/>
      <c r="AX42" s="98"/>
      <c r="AY42" s="98"/>
      <c r="AZ42" s="98"/>
      <c r="BA42" s="98"/>
      <c r="BB42" s="98"/>
      <c r="BC42" s="98"/>
      <c r="BD42" s="98"/>
      <c r="BE42" s="98"/>
      <c r="BF42" s="98"/>
      <c r="BG42" s="98"/>
      <c r="BH42" s="98"/>
    </row>
    <row r="43" spans="1:60" s="54" customFormat="1" ht="33.75" customHeight="1" thickBot="1" x14ac:dyDescent="0.4">
      <c r="A43" s="49"/>
      <c r="B43" s="49"/>
      <c r="C43" s="49"/>
      <c r="D43" s="49"/>
      <c r="E43" s="49"/>
      <c r="F43" s="46"/>
      <c r="G43" s="50"/>
      <c r="H43" s="418"/>
      <c r="I43" s="418"/>
      <c r="J43" s="51"/>
      <c r="K43" s="49"/>
      <c r="L43" s="49"/>
      <c r="M43" s="51"/>
      <c r="N43" s="51"/>
      <c r="O43" s="51"/>
      <c r="P43" s="51"/>
      <c r="Q43" s="52"/>
      <c r="R43" s="47"/>
      <c r="S43" s="47"/>
      <c r="T43" s="53"/>
      <c r="U43" s="47"/>
      <c r="V43" s="47"/>
      <c r="W43" s="47"/>
      <c r="X43" s="47"/>
      <c r="Y43" s="47"/>
      <c r="Z43" s="48"/>
      <c r="AA43" s="48"/>
      <c r="AB43" s="48"/>
      <c r="AG43" s="306" t="s">
        <v>70</v>
      </c>
      <c r="AH43" s="271">
        <f>AH5+AH27+AH31+AH36</f>
        <v>124002253.69318181</v>
      </c>
    </row>
    <row r="44" spans="1:60" s="54" customFormat="1" ht="50.25" customHeight="1" x14ac:dyDescent="0.3">
      <c r="A44" s="49"/>
      <c r="B44" s="49"/>
      <c r="C44" s="49"/>
      <c r="D44" s="49"/>
      <c r="E44" s="49"/>
      <c r="J44" s="942"/>
      <c r="K44" s="942"/>
      <c r="L44" s="942"/>
      <c r="M44" s="942"/>
      <c r="O44" s="55"/>
      <c r="P44" s="55"/>
      <c r="Q44" s="56"/>
      <c r="T44" s="57"/>
      <c r="U44" s="47"/>
      <c r="V44" s="47"/>
      <c r="W44" s="47"/>
      <c r="X44" s="47"/>
      <c r="Y44" s="47"/>
      <c r="Z44" s="48"/>
      <c r="AA44" s="48"/>
      <c r="AB44" s="48"/>
      <c r="AG44" s="60"/>
      <c r="AH44" s="58"/>
    </row>
    <row r="45" spans="1:60" s="417" customFormat="1" ht="63" customHeight="1" thickBot="1" x14ac:dyDescent="0.4">
      <c r="F45" s="817" t="s">
        <v>80</v>
      </c>
      <c r="G45" s="817"/>
      <c r="H45" s="817"/>
      <c r="I45" s="606"/>
      <c r="J45" s="408"/>
      <c r="K45" s="98"/>
      <c r="L45" s="280" t="s">
        <v>81</v>
      </c>
      <c r="M45" s="308"/>
      <c r="N45" s="791"/>
      <c r="O45" s="791"/>
      <c r="P45" s="791"/>
      <c r="Q45" s="791"/>
      <c r="R45" s="408"/>
      <c r="S45" s="408"/>
      <c r="T45" s="607"/>
      <c r="AG45" s="608"/>
      <c r="AH45" s="408"/>
    </row>
    <row r="46" spans="1:60" s="408" customFormat="1" ht="21" x14ac:dyDescent="0.35">
      <c r="I46" s="406" t="s">
        <v>715</v>
      </c>
      <c r="K46" s="98"/>
      <c r="L46" s="280"/>
      <c r="M46" s="739" t="s">
        <v>72</v>
      </c>
      <c r="N46" s="739"/>
      <c r="O46" s="739"/>
      <c r="P46" s="739"/>
      <c r="Q46" s="739"/>
      <c r="T46" s="607"/>
      <c r="AG46" s="608"/>
    </row>
    <row r="47" spans="1:60" s="408" customFormat="1" ht="42" x14ac:dyDescent="0.35">
      <c r="I47" s="609" t="s">
        <v>716</v>
      </c>
      <c r="K47" s="98"/>
      <c r="L47" s="280"/>
      <c r="M47" s="740" t="s">
        <v>123</v>
      </c>
      <c r="N47" s="740"/>
      <c r="O47" s="740"/>
      <c r="P47" s="740"/>
      <c r="Q47" s="740"/>
      <c r="T47" s="607"/>
      <c r="AG47" s="610"/>
    </row>
    <row r="48" spans="1:60" s="58" customFormat="1" ht="42.75" customHeight="1" x14ac:dyDescent="0.25">
      <c r="F48" s="943"/>
      <c r="G48" s="943"/>
      <c r="H48" s="943"/>
      <c r="I48" s="943"/>
      <c r="J48" s="61"/>
      <c r="K48" s="62"/>
      <c r="L48" s="33"/>
      <c r="M48" s="63"/>
      <c r="N48" s="63"/>
      <c r="O48" s="63"/>
      <c r="P48" s="63"/>
      <c r="Q48" s="63"/>
      <c r="R48" s="64"/>
      <c r="S48" s="64"/>
      <c r="T48" s="65"/>
      <c r="AG48" s="38"/>
      <c r="AH48" s="35"/>
    </row>
    <row r="49" spans="2:34" s="64" customFormat="1" ht="15.75" customHeight="1" x14ac:dyDescent="0.25">
      <c r="F49" s="819"/>
      <c r="G49" s="819"/>
      <c r="H49" s="819"/>
      <c r="I49" s="819"/>
      <c r="J49" s="36"/>
      <c r="K49" s="35"/>
      <c r="L49" s="37"/>
      <c r="M49" s="38"/>
      <c r="N49" s="35"/>
      <c r="O49" s="38"/>
      <c r="P49" s="38"/>
      <c r="Q49" s="36"/>
      <c r="R49" s="35"/>
      <c r="S49" s="35"/>
      <c r="T49" s="39"/>
      <c r="AG49" s="38"/>
      <c r="AH49" s="35"/>
    </row>
    <row r="50" spans="2:34" x14ac:dyDescent="0.25">
      <c r="B50" s="35"/>
      <c r="C50" s="35"/>
      <c r="D50" s="35"/>
      <c r="E50" s="35"/>
      <c r="J50" s="36"/>
      <c r="K50" s="35"/>
      <c r="N50" s="35"/>
      <c r="Q50" s="36"/>
      <c r="R50" s="35"/>
      <c r="S50" s="35"/>
      <c r="T50" s="39"/>
      <c r="U50" s="35"/>
      <c r="V50" s="35"/>
      <c r="W50" s="35"/>
      <c r="X50" s="35"/>
      <c r="Y50" s="35"/>
      <c r="Z50" s="35"/>
      <c r="AA50" s="35"/>
      <c r="AB50" s="35"/>
      <c r="AC50" s="35"/>
      <c r="AD50" s="35"/>
      <c r="AE50" s="35"/>
      <c r="AF50" s="35"/>
      <c r="AG50" s="38"/>
      <c r="AH50" s="35"/>
    </row>
    <row r="51" spans="2:34" x14ac:dyDescent="0.25">
      <c r="B51" s="35"/>
      <c r="C51" s="35"/>
      <c r="D51" s="35"/>
      <c r="E51" s="35"/>
      <c r="J51" s="36"/>
      <c r="K51" s="35"/>
      <c r="N51" s="35"/>
      <c r="Q51" s="36"/>
      <c r="R51" s="35"/>
      <c r="S51" s="35"/>
      <c r="T51" s="39"/>
      <c r="U51" s="35"/>
      <c r="V51" s="35"/>
      <c r="W51" s="35"/>
      <c r="X51" s="35"/>
      <c r="Y51" s="35"/>
      <c r="Z51" s="35"/>
      <c r="AA51" s="35"/>
      <c r="AB51" s="35"/>
      <c r="AC51" s="35"/>
      <c r="AD51" s="35"/>
      <c r="AE51" s="35"/>
      <c r="AF51" s="35"/>
      <c r="AG51" s="38"/>
      <c r="AH51" s="35"/>
    </row>
    <row r="52" spans="2:34" x14ac:dyDescent="0.25">
      <c r="B52" s="35"/>
      <c r="C52" s="35"/>
      <c r="D52" s="35"/>
      <c r="E52" s="35"/>
      <c r="J52" s="36"/>
      <c r="K52" s="35"/>
      <c r="N52" s="35"/>
      <c r="Q52" s="36"/>
      <c r="R52" s="35"/>
      <c r="S52" s="35"/>
      <c r="T52" s="39"/>
      <c r="U52" s="35"/>
      <c r="V52" s="35"/>
      <c r="W52" s="35"/>
      <c r="X52" s="35"/>
      <c r="Y52" s="35"/>
      <c r="Z52" s="35"/>
      <c r="AA52" s="35"/>
      <c r="AB52" s="35"/>
      <c r="AC52" s="35"/>
      <c r="AD52" s="35"/>
      <c r="AE52" s="35"/>
      <c r="AF52" s="35"/>
      <c r="AG52" s="38"/>
      <c r="AH52" s="35"/>
    </row>
    <row r="53" spans="2:34" x14ac:dyDescent="0.25">
      <c r="B53" s="35"/>
      <c r="C53" s="35"/>
      <c r="D53" s="35"/>
      <c r="E53" s="35"/>
      <c r="J53" s="36"/>
      <c r="K53" s="35"/>
      <c r="N53" s="35"/>
      <c r="Q53" s="36"/>
      <c r="R53" s="35"/>
      <c r="S53" s="35"/>
      <c r="T53" s="39"/>
      <c r="U53" s="35"/>
      <c r="V53" s="35"/>
      <c r="W53" s="35"/>
      <c r="X53" s="35"/>
      <c r="Y53" s="35"/>
      <c r="Z53" s="35"/>
      <c r="AA53" s="35"/>
      <c r="AB53" s="35"/>
      <c r="AC53" s="35"/>
      <c r="AD53" s="35"/>
      <c r="AE53" s="35"/>
      <c r="AF53" s="35"/>
      <c r="AG53" s="38"/>
      <c r="AH53" s="35"/>
    </row>
    <row r="54" spans="2:34" x14ac:dyDescent="0.25">
      <c r="B54" s="35"/>
      <c r="C54" s="35"/>
      <c r="D54" s="35"/>
      <c r="E54" s="35"/>
      <c r="J54" s="36"/>
      <c r="K54" s="35"/>
      <c r="N54" s="35"/>
      <c r="Q54" s="36"/>
      <c r="R54" s="35"/>
      <c r="S54" s="35"/>
      <c r="T54" s="39"/>
      <c r="U54" s="35"/>
      <c r="V54" s="35"/>
      <c r="W54" s="35"/>
      <c r="X54" s="35"/>
      <c r="Y54" s="35"/>
      <c r="Z54" s="35"/>
      <c r="AA54" s="35"/>
      <c r="AB54" s="35"/>
      <c r="AC54" s="35"/>
      <c r="AD54" s="35"/>
      <c r="AE54" s="35"/>
      <c r="AF54" s="35"/>
      <c r="AG54" s="38"/>
      <c r="AH54" s="35"/>
    </row>
    <row r="55" spans="2:34" x14ac:dyDescent="0.25">
      <c r="B55" s="35"/>
      <c r="C55" s="35"/>
      <c r="D55" s="35"/>
      <c r="E55" s="35"/>
      <c r="J55" s="36"/>
      <c r="K55" s="35"/>
      <c r="N55" s="35"/>
      <c r="Q55" s="36"/>
      <c r="R55" s="35"/>
      <c r="S55" s="35"/>
      <c r="T55" s="39"/>
      <c r="U55" s="35"/>
      <c r="V55" s="35"/>
      <c r="W55" s="35"/>
      <c r="X55" s="35"/>
      <c r="Y55" s="35"/>
      <c r="Z55" s="35"/>
      <c r="AA55" s="35"/>
      <c r="AB55" s="35"/>
      <c r="AC55" s="35"/>
      <c r="AD55" s="35"/>
      <c r="AE55" s="35"/>
      <c r="AF55" s="35"/>
      <c r="AG55" s="38"/>
      <c r="AH55" s="35"/>
    </row>
    <row r="56" spans="2:34" x14ac:dyDescent="0.25">
      <c r="B56" s="35"/>
      <c r="C56" s="35"/>
      <c r="D56" s="35"/>
      <c r="E56" s="35"/>
      <c r="J56" s="36"/>
      <c r="K56" s="35"/>
      <c r="N56" s="35"/>
      <c r="Q56" s="36"/>
      <c r="R56" s="35"/>
      <c r="S56" s="35"/>
      <c r="T56" s="39"/>
      <c r="U56" s="35"/>
      <c r="V56" s="35"/>
      <c r="W56" s="35"/>
      <c r="X56" s="35"/>
      <c r="Y56" s="35"/>
      <c r="Z56" s="35"/>
      <c r="AA56" s="35"/>
      <c r="AB56" s="35"/>
      <c r="AC56" s="35"/>
      <c r="AD56" s="35"/>
      <c r="AE56" s="35"/>
      <c r="AF56" s="35"/>
      <c r="AG56" s="38"/>
      <c r="AH56" s="35"/>
    </row>
    <row r="57" spans="2:34" x14ac:dyDescent="0.25">
      <c r="B57" s="35"/>
      <c r="C57" s="35"/>
      <c r="D57" s="35"/>
      <c r="E57" s="35"/>
      <c r="J57" s="36"/>
      <c r="K57" s="35"/>
      <c r="N57" s="35"/>
      <c r="Q57" s="36"/>
      <c r="R57" s="35"/>
      <c r="S57" s="35"/>
      <c r="T57" s="39"/>
      <c r="U57" s="35"/>
      <c r="V57" s="35"/>
      <c r="W57" s="35"/>
      <c r="X57" s="35"/>
      <c r="Y57" s="35"/>
      <c r="Z57" s="35"/>
      <c r="AA57" s="35"/>
      <c r="AB57" s="35"/>
      <c r="AC57" s="35"/>
      <c r="AD57" s="35"/>
      <c r="AE57" s="35"/>
      <c r="AF57" s="35"/>
      <c r="AG57" s="38"/>
      <c r="AH57" s="35"/>
    </row>
    <row r="58" spans="2:34" x14ac:dyDescent="0.25">
      <c r="B58" s="35"/>
      <c r="C58" s="35"/>
      <c r="D58" s="35"/>
      <c r="E58" s="35"/>
      <c r="J58" s="36"/>
      <c r="K58" s="35"/>
      <c r="N58" s="35"/>
      <c r="Q58" s="36"/>
      <c r="R58" s="35"/>
      <c r="S58" s="35"/>
      <c r="T58" s="39"/>
      <c r="U58" s="35"/>
      <c r="V58" s="35"/>
      <c r="W58" s="35"/>
      <c r="X58" s="35"/>
      <c r="Y58" s="35"/>
      <c r="Z58" s="35"/>
      <c r="AA58" s="35"/>
      <c r="AB58" s="35"/>
      <c r="AC58" s="35"/>
      <c r="AD58" s="35"/>
      <c r="AE58" s="35"/>
      <c r="AF58" s="35"/>
      <c r="AG58" s="38"/>
      <c r="AH58" s="35"/>
    </row>
    <row r="59" spans="2:34" x14ac:dyDescent="0.25">
      <c r="B59" s="35"/>
      <c r="C59" s="35"/>
      <c r="D59" s="35"/>
      <c r="E59" s="35"/>
      <c r="J59" s="36"/>
      <c r="K59" s="35"/>
      <c r="N59" s="35"/>
      <c r="Q59" s="36"/>
      <c r="R59" s="35"/>
      <c r="S59" s="35"/>
      <c r="T59" s="39"/>
      <c r="U59" s="35"/>
      <c r="V59" s="35"/>
      <c r="W59" s="35"/>
      <c r="X59" s="35"/>
      <c r="Y59" s="35"/>
      <c r="Z59" s="35"/>
      <c r="AA59" s="35"/>
      <c r="AB59" s="35"/>
      <c r="AC59" s="35"/>
      <c r="AD59" s="35"/>
      <c r="AE59" s="35"/>
      <c r="AF59" s="35"/>
      <c r="AG59" s="38"/>
      <c r="AH59" s="35"/>
    </row>
    <row r="60" spans="2:34" x14ac:dyDescent="0.25">
      <c r="B60" s="35"/>
      <c r="C60" s="35"/>
      <c r="D60" s="35"/>
      <c r="E60" s="35"/>
      <c r="J60" s="36"/>
      <c r="K60" s="35"/>
      <c r="N60" s="35"/>
      <c r="Q60" s="36"/>
      <c r="R60" s="35"/>
      <c r="S60" s="35"/>
      <c r="T60" s="39"/>
      <c r="U60" s="35"/>
      <c r="V60" s="35"/>
      <c r="W60" s="35"/>
      <c r="X60" s="35"/>
      <c r="Y60" s="35"/>
      <c r="Z60" s="35"/>
      <c r="AA60" s="35"/>
      <c r="AB60" s="35"/>
      <c r="AC60" s="35"/>
      <c r="AD60" s="35"/>
      <c r="AE60" s="35"/>
      <c r="AF60" s="35"/>
    </row>
    <row r="61" spans="2:34" x14ac:dyDescent="0.25">
      <c r="B61" s="35"/>
      <c r="C61" s="35"/>
      <c r="D61" s="35"/>
      <c r="E61" s="35"/>
      <c r="U61" s="35"/>
      <c r="V61" s="35"/>
      <c r="W61" s="35"/>
      <c r="X61" s="35"/>
      <c r="Y61" s="35"/>
      <c r="Z61" s="35"/>
      <c r="AA61" s="35"/>
      <c r="AB61" s="35"/>
      <c r="AC61" s="35"/>
      <c r="AD61" s="35"/>
      <c r="AE61" s="35"/>
      <c r="AF61" s="35"/>
    </row>
  </sheetData>
  <mergeCells count="67">
    <mergeCell ref="J1:P1"/>
    <mergeCell ref="S1:T1"/>
    <mergeCell ref="U1:V1"/>
    <mergeCell ref="W1:X1"/>
    <mergeCell ref="H33:I33"/>
    <mergeCell ref="F3:N3"/>
    <mergeCell ref="O3:P3"/>
    <mergeCell ref="H7:I7"/>
    <mergeCell ref="H16:I16"/>
    <mergeCell ref="H24:I24"/>
    <mergeCell ref="H25:I25"/>
    <mergeCell ref="H8:I8"/>
    <mergeCell ref="H9:I9"/>
    <mergeCell ref="H22:I22"/>
    <mergeCell ref="H26:I26"/>
    <mergeCell ref="H23:I23"/>
    <mergeCell ref="Y1:Z1"/>
    <mergeCell ref="AA1:AB1"/>
    <mergeCell ref="AH3:AH4"/>
    <mergeCell ref="AC1:AF3"/>
    <mergeCell ref="Q2:R2"/>
    <mergeCell ref="AG2:AH2"/>
    <mergeCell ref="Q3:Q4"/>
    <mergeCell ref="R3:R4"/>
    <mergeCell ref="S3:S4"/>
    <mergeCell ref="T3:T4"/>
    <mergeCell ref="AG3:AG4"/>
    <mergeCell ref="AA3:AB3"/>
    <mergeCell ref="U3:V3"/>
    <mergeCell ref="W3:X3"/>
    <mergeCell ref="Y3:Z3"/>
    <mergeCell ref="F49:I49"/>
    <mergeCell ref="M47:Q47"/>
    <mergeCell ref="J44:M44"/>
    <mergeCell ref="N45:Q45"/>
    <mergeCell ref="M46:Q46"/>
    <mergeCell ref="F48:I48"/>
    <mergeCell ref="F45:H45"/>
    <mergeCell ref="H14:I14"/>
    <mergeCell ref="H38:I38"/>
    <mergeCell ref="H39:I39"/>
    <mergeCell ref="H41:I41"/>
    <mergeCell ref="H42:I42"/>
    <mergeCell ref="H29:I29"/>
    <mergeCell ref="H30:I30"/>
    <mergeCell ref="G40:K40"/>
    <mergeCell ref="G6:K6"/>
    <mergeCell ref="H10:I10"/>
    <mergeCell ref="G11:K11"/>
    <mergeCell ref="H12:I12"/>
    <mergeCell ref="H13:I13"/>
    <mergeCell ref="J2:P2"/>
    <mergeCell ref="H15:I15"/>
    <mergeCell ref="H19:I19"/>
    <mergeCell ref="F27:K27"/>
    <mergeCell ref="G37:K37"/>
    <mergeCell ref="F36:K36"/>
    <mergeCell ref="G32:K32"/>
    <mergeCell ref="F31:K31"/>
    <mergeCell ref="G28:K28"/>
    <mergeCell ref="H35:I35"/>
    <mergeCell ref="H34:I34"/>
    <mergeCell ref="H17:I17"/>
    <mergeCell ref="H18:I18"/>
    <mergeCell ref="H20:I20"/>
    <mergeCell ref="G21:K21"/>
    <mergeCell ref="F5:K5"/>
  </mergeCells>
  <printOptions horizontalCentered="1"/>
  <pageMargins left="0.19685039370078741" right="0.19685039370078741" top="0.23622047244094491" bottom="0.43307086614173229" header="0.31496062992125984" footer="0.31496062992125984"/>
  <pageSetup paperSize="5" scale="40" fitToHeight="0" orientation="landscape" r:id="rId1"/>
  <headerFooter>
    <oddFooter>Page &amp;P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5DB4-42C3-4B78-BD53-CC5F978CA6D4}">
  <sheetPr>
    <tabColor theme="3" tint="0.39997558519241921"/>
    <pageSetUpPr fitToPage="1"/>
  </sheetPr>
  <dimension ref="A1:BH35"/>
  <sheetViews>
    <sheetView showGridLines="0" topLeftCell="F1" zoomScale="60" zoomScaleNormal="60" workbookViewId="0">
      <selection activeCell="I28" sqref="I28"/>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7.140625" style="35" customWidth="1"/>
    <col min="9" max="9" width="77" style="35" customWidth="1"/>
    <col min="10" max="10" width="43.140625" style="38" customWidth="1"/>
    <col min="11" max="11" width="22.5703125" style="37" customWidth="1"/>
    <col min="12" max="12" width="44" style="37" customWidth="1"/>
    <col min="13" max="13" width="22.42578125" style="38" customWidth="1"/>
    <col min="14" max="14" width="13.140625" style="37" hidden="1" customWidth="1"/>
    <col min="15" max="15" width="19.28515625" style="38" customWidth="1"/>
    <col min="16" max="16" width="19.5703125" style="38" customWidth="1"/>
    <col min="17" max="17" width="45.5703125" style="41" customWidth="1"/>
    <col min="18" max="18" width="9.85546875" style="40" customWidth="1"/>
    <col min="19" max="19" width="27.5703125" style="40" hidden="1" customWidth="1"/>
    <col min="20" max="20" width="16" style="42" customWidth="1"/>
    <col min="21" max="21" width="14.140625" style="37" hidden="1" customWidth="1"/>
    <col min="22" max="22" width="15.28515625" style="37" hidden="1" customWidth="1"/>
    <col min="23" max="28" width="8.7109375" style="37" hidden="1" customWidth="1"/>
    <col min="29" max="29" width="39.140625" style="37" hidden="1" customWidth="1"/>
    <col min="30" max="30" width="46.140625" style="37" hidden="1" customWidth="1"/>
    <col min="31" max="31" width="29.7109375" style="37" hidden="1" customWidth="1"/>
    <col min="32" max="32" width="29.85546875" style="37" hidden="1" customWidth="1"/>
    <col min="33" max="33" width="34.85546875" style="41" bestFit="1" customWidth="1"/>
    <col min="34" max="34" width="23" style="43" bestFit="1" customWidth="1"/>
    <col min="35" max="35" width="18.42578125" style="35" bestFit="1" customWidth="1"/>
    <col min="36" max="16384" width="11.42578125" style="35"/>
  </cols>
  <sheetData>
    <row r="1" spans="1:60" s="7" customFormat="1" ht="61.5" customHeight="1" x14ac:dyDescent="0.3">
      <c r="A1" s="1"/>
      <c r="B1" s="1"/>
      <c r="C1" s="1"/>
      <c r="D1" s="1"/>
      <c r="E1" s="1"/>
      <c r="F1" s="2"/>
      <c r="G1" s="2"/>
      <c r="H1" s="2"/>
      <c r="I1" s="3"/>
      <c r="J1" s="775" t="s">
        <v>0</v>
      </c>
      <c r="K1" s="775"/>
      <c r="L1" s="775"/>
      <c r="M1" s="775"/>
      <c r="N1" s="775"/>
      <c r="O1" s="775"/>
      <c r="P1" s="775"/>
      <c r="Q1" s="67"/>
      <c r="R1" s="14"/>
      <c r="S1" s="829"/>
      <c r="T1" s="829"/>
      <c r="U1" s="815"/>
      <c r="V1" s="816"/>
      <c r="W1" s="813"/>
      <c r="X1" s="814"/>
      <c r="Y1" s="813"/>
      <c r="Z1" s="814"/>
      <c r="AA1" s="813"/>
      <c r="AB1" s="814"/>
      <c r="AC1" s="820" t="s">
        <v>1</v>
      </c>
      <c r="AD1" s="821"/>
      <c r="AE1" s="821"/>
      <c r="AF1" s="822"/>
      <c r="AG1" s="44" t="s">
        <v>2</v>
      </c>
      <c r="AH1" s="312" t="s">
        <v>3</v>
      </c>
    </row>
    <row r="2" spans="1:60" s="7" customFormat="1" ht="78" customHeight="1" x14ac:dyDescent="0.2">
      <c r="A2" s="1"/>
      <c r="B2" s="1"/>
      <c r="C2" s="1"/>
      <c r="D2" s="1"/>
      <c r="E2" s="1"/>
      <c r="F2" s="2"/>
      <c r="G2" s="2"/>
      <c r="H2" s="2"/>
      <c r="I2" s="3"/>
      <c r="J2" s="8" t="s">
        <v>4</v>
      </c>
      <c r="K2" s="766" t="s">
        <v>717</v>
      </c>
      <c r="L2" s="766"/>
      <c r="M2" s="766"/>
      <c r="N2" s="766"/>
      <c r="O2" s="766"/>
      <c r="P2" s="767"/>
      <c r="Q2" s="765" t="s">
        <v>6</v>
      </c>
      <c r="R2" s="762"/>
      <c r="S2" s="715"/>
      <c r="T2" s="716"/>
      <c r="U2" s="68"/>
      <c r="V2" s="69"/>
      <c r="W2" s="68"/>
      <c r="X2" s="69"/>
      <c r="Y2" s="68"/>
      <c r="Z2" s="69"/>
      <c r="AA2" s="68"/>
      <c r="AB2" s="69"/>
      <c r="AC2" s="823"/>
      <c r="AD2" s="824"/>
      <c r="AE2" s="824"/>
      <c r="AF2" s="825"/>
      <c r="AG2" s="761" t="s">
        <v>7</v>
      </c>
      <c r="AH2" s="762"/>
    </row>
    <row r="3" spans="1:60" s="246" customFormat="1" ht="2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26"/>
      <c r="AD3" s="827"/>
      <c r="AE3" s="827"/>
      <c r="AF3" s="828"/>
      <c r="AG3" s="768" t="s">
        <v>18</v>
      </c>
      <c r="AH3" s="751" t="s">
        <v>19</v>
      </c>
    </row>
    <row r="4" spans="1:60" s="98" customFormat="1" ht="143.25" x14ac:dyDescent="0.35">
      <c r="A4" s="247" t="s">
        <v>20</v>
      </c>
      <c r="B4" s="247" t="s">
        <v>21</v>
      </c>
      <c r="C4" s="247" t="s">
        <v>22</v>
      </c>
      <c r="D4" s="247" t="s">
        <v>23</v>
      </c>
      <c r="E4" s="247" t="s">
        <v>24</v>
      </c>
      <c r="F4" s="248" t="s">
        <v>25</v>
      </c>
      <c r="G4" s="248" t="s">
        <v>26</v>
      </c>
      <c r="H4" s="248" t="s">
        <v>27</v>
      </c>
      <c r="I4" s="249"/>
      <c r="J4" s="250" t="s">
        <v>28</v>
      </c>
      <c r="K4" s="250" t="s">
        <v>29</v>
      </c>
      <c r="L4" s="251"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99" customFormat="1" ht="71.25" customHeight="1" x14ac:dyDescent="0.35">
      <c r="A5" s="85"/>
      <c r="B5" s="86" t="s">
        <v>718</v>
      </c>
      <c r="C5" s="86"/>
      <c r="D5" s="86"/>
      <c r="E5" s="86"/>
      <c r="F5" s="728" t="s">
        <v>719</v>
      </c>
      <c r="G5" s="729"/>
      <c r="H5" s="729"/>
      <c r="I5" s="729"/>
      <c r="J5" s="730"/>
      <c r="K5" s="89"/>
      <c r="L5" s="88" t="s">
        <v>720</v>
      </c>
      <c r="M5" s="88"/>
      <c r="N5" s="89" t="s">
        <v>43</v>
      </c>
      <c r="O5" s="88" t="s">
        <v>14</v>
      </c>
      <c r="P5" s="88" t="s">
        <v>17</v>
      </c>
      <c r="Q5" s="90" t="s">
        <v>110</v>
      </c>
      <c r="R5" s="91">
        <v>1</v>
      </c>
      <c r="S5" s="257" t="s">
        <v>45</v>
      </c>
      <c r="T5" s="151">
        <v>0.6</v>
      </c>
      <c r="U5" s="151"/>
      <c r="V5" s="96"/>
      <c r="W5" s="151"/>
      <c r="X5" s="96"/>
      <c r="Y5" s="151"/>
      <c r="Z5" s="96"/>
      <c r="AA5" s="96"/>
      <c r="AB5" s="96"/>
      <c r="AC5" s="96"/>
      <c r="AD5" s="96"/>
      <c r="AE5" s="96"/>
      <c r="AF5" s="96"/>
      <c r="AG5" s="97" t="s">
        <v>46</v>
      </c>
      <c r="AH5" s="258">
        <f>+AH6</f>
        <v>0</v>
      </c>
      <c r="AI5" s="98"/>
      <c r="AJ5" s="98"/>
      <c r="AK5" s="98"/>
      <c r="AL5" s="98"/>
      <c r="AM5" s="98"/>
      <c r="AN5" s="98"/>
      <c r="AO5" s="98"/>
      <c r="AP5" s="98"/>
      <c r="AQ5" s="98"/>
      <c r="AR5" s="98"/>
      <c r="AS5" s="98"/>
      <c r="AT5" s="98"/>
      <c r="AU5" s="98"/>
      <c r="AV5" s="98"/>
      <c r="AW5" s="98"/>
      <c r="AX5" s="98"/>
      <c r="AY5" s="98"/>
      <c r="AZ5" s="98"/>
      <c r="BA5" s="98"/>
      <c r="BB5" s="98"/>
      <c r="BC5" s="98"/>
      <c r="BD5" s="98"/>
      <c r="BE5" s="98"/>
      <c r="BF5" s="98"/>
    </row>
    <row r="6" spans="1:60" s="243" customFormat="1" ht="63" customHeight="1" x14ac:dyDescent="0.35">
      <c r="A6" s="239"/>
      <c r="B6" s="240" t="s">
        <v>718</v>
      </c>
      <c r="C6" s="240">
        <v>1</v>
      </c>
      <c r="D6" s="240"/>
      <c r="E6" s="240"/>
      <c r="F6" s="100"/>
      <c r="G6" s="731" t="s">
        <v>721</v>
      </c>
      <c r="H6" s="732"/>
      <c r="I6" s="732"/>
      <c r="J6" s="733"/>
      <c r="K6" s="102"/>
      <c r="L6" s="101" t="s">
        <v>720</v>
      </c>
      <c r="M6" s="101"/>
      <c r="N6" s="102" t="s">
        <v>43</v>
      </c>
      <c r="O6" s="101" t="s">
        <v>14</v>
      </c>
      <c r="P6" s="101" t="s">
        <v>17</v>
      </c>
      <c r="Q6" s="259" t="s">
        <v>701</v>
      </c>
      <c r="R6" s="103">
        <v>1</v>
      </c>
      <c r="S6" s="260" t="s">
        <v>45</v>
      </c>
      <c r="T6" s="150">
        <v>1</v>
      </c>
      <c r="U6" s="261">
        <v>0.25</v>
      </c>
      <c r="V6" s="261"/>
      <c r="W6" s="261"/>
      <c r="X6" s="261"/>
      <c r="Y6" s="261"/>
      <c r="Z6" s="261"/>
      <c r="AA6" s="261"/>
      <c r="AB6" s="261"/>
      <c r="AC6" s="261"/>
      <c r="AD6" s="261"/>
      <c r="AE6" s="261"/>
      <c r="AF6" s="261"/>
      <c r="AG6" s="261" t="s">
        <v>46</v>
      </c>
      <c r="AH6" s="423">
        <v>0</v>
      </c>
      <c r="AI6" s="242"/>
      <c r="AJ6" s="98"/>
      <c r="AK6" s="98"/>
      <c r="AL6" s="98"/>
      <c r="AM6" s="98"/>
      <c r="AN6" s="98"/>
      <c r="AO6" s="98"/>
      <c r="AP6" s="98"/>
      <c r="AQ6" s="98"/>
      <c r="AR6" s="98"/>
      <c r="AS6" s="98"/>
      <c r="AT6" s="98"/>
      <c r="AU6" s="98"/>
      <c r="AV6" s="98"/>
      <c r="AW6" s="98"/>
      <c r="AX6" s="98"/>
      <c r="AY6" s="98"/>
      <c r="AZ6" s="98"/>
      <c r="BA6" s="98"/>
      <c r="BB6" s="98"/>
      <c r="BC6" s="98"/>
      <c r="BD6" s="98"/>
      <c r="BE6" s="98"/>
      <c r="BF6" s="98"/>
    </row>
    <row r="7" spans="1:60" s="266" customFormat="1" ht="69" customHeight="1" x14ac:dyDescent="0.35">
      <c r="A7" s="263" t="str">
        <f t="shared" ref="A7:A9" si="0">+ CONCATENATE("ID", "-", B7, "-",C7, ".", D7, ".", E7)</f>
        <v>ID-DPE-1.1.1</v>
      </c>
      <c r="B7" s="124" t="s">
        <v>718</v>
      </c>
      <c r="C7" s="124">
        <v>1</v>
      </c>
      <c r="D7" s="124">
        <v>1</v>
      </c>
      <c r="E7" s="124">
        <v>1</v>
      </c>
      <c r="F7" s="135"/>
      <c r="G7" s="120"/>
      <c r="H7" s="931" t="s">
        <v>722</v>
      </c>
      <c r="I7" s="947"/>
      <c r="J7" s="121" t="s">
        <v>723</v>
      </c>
      <c r="K7" s="124" t="s">
        <v>718</v>
      </c>
      <c r="L7" s="121" t="s">
        <v>720</v>
      </c>
      <c r="M7" s="121" t="s">
        <v>52</v>
      </c>
      <c r="N7" s="124" t="s">
        <v>43</v>
      </c>
      <c r="O7" s="121" t="s">
        <v>14</v>
      </c>
      <c r="P7" s="121" t="s">
        <v>17</v>
      </c>
      <c r="Q7" s="122"/>
      <c r="R7" s="123"/>
      <c r="S7" s="123"/>
      <c r="T7" s="148">
        <v>0.35</v>
      </c>
      <c r="U7" s="123"/>
      <c r="V7" s="123"/>
      <c r="W7" s="123"/>
      <c r="X7" s="123"/>
      <c r="Y7" s="123"/>
      <c r="Z7" s="123"/>
      <c r="AA7" s="123"/>
      <c r="AB7" s="123"/>
      <c r="AC7" s="123"/>
      <c r="AD7" s="123"/>
      <c r="AE7" s="123"/>
      <c r="AF7" s="123"/>
      <c r="AG7" s="123" t="s">
        <v>46</v>
      </c>
      <c r="AH7" s="265">
        <v>0</v>
      </c>
    </row>
    <row r="8" spans="1:60" s="266" customFormat="1" ht="63" customHeight="1" x14ac:dyDescent="0.35">
      <c r="A8" s="263" t="str">
        <f t="shared" si="0"/>
        <v>ID-DPE-1.1.2</v>
      </c>
      <c r="B8" s="124" t="s">
        <v>718</v>
      </c>
      <c r="C8" s="124">
        <v>1</v>
      </c>
      <c r="D8" s="124">
        <v>1</v>
      </c>
      <c r="E8" s="124">
        <v>2</v>
      </c>
      <c r="F8" s="135"/>
      <c r="G8" s="120"/>
      <c r="H8" s="931" t="s">
        <v>724</v>
      </c>
      <c r="I8" s="947"/>
      <c r="J8" s="121" t="s">
        <v>725</v>
      </c>
      <c r="K8" s="124" t="s">
        <v>718</v>
      </c>
      <c r="L8" s="121" t="s">
        <v>720</v>
      </c>
      <c r="M8" s="121" t="s">
        <v>125</v>
      </c>
      <c r="N8" s="124" t="s">
        <v>43</v>
      </c>
      <c r="O8" s="121" t="s">
        <v>14</v>
      </c>
      <c r="P8" s="121" t="s">
        <v>17</v>
      </c>
      <c r="Q8" s="122"/>
      <c r="R8" s="123"/>
      <c r="S8" s="123"/>
      <c r="T8" s="148">
        <v>0.15</v>
      </c>
      <c r="U8" s="123"/>
      <c r="V8" s="123"/>
      <c r="W8" s="123"/>
      <c r="X8" s="123"/>
      <c r="Y8" s="123"/>
      <c r="Z8" s="123"/>
      <c r="AA8" s="123"/>
      <c r="AB8" s="123"/>
      <c r="AC8" s="123"/>
      <c r="AD8" s="123"/>
      <c r="AE8" s="123"/>
      <c r="AF8" s="123"/>
      <c r="AG8" s="123" t="s">
        <v>46</v>
      </c>
      <c r="AH8" s="265">
        <v>0</v>
      </c>
    </row>
    <row r="9" spans="1:60" s="266" customFormat="1" ht="42" x14ac:dyDescent="0.35">
      <c r="A9" s="263" t="str">
        <f t="shared" si="0"/>
        <v>ID-DPE-1.1.3</v>
      </c>
      <c r="B9" s="124" t="s">
        <v>718</v>
      </c>
      <c r="C9" s="124">
        <v>1</v>
      </c>
      <c r="D9" s="124">
        <v>1</v>
      </c>
      <c r="E9" s="124">
        <v>3</v>
      </c>
      <c r="F9" s="135"/>
      <c r="G9" s="120"/>
      <c r="H9" s="931" t="s">
        <v>726</v>
      </c>
      <c r="I9" s="947"/>
      <c r="J9" s="121" t="s">
        <v>727</v>
      </c>
      <c r="K9" s="124" t="s">
        <v>718</v>
      </c>
      <c r="L9" s="121" t="s">
        <v>720</v>
      </c>
      <c r="M9" s="121" t="s">
        <v>204</v>
      </c>
      <c r="N9" s="124" t="s">
        <v>43</v>
      </c>
      <c r="O9" s="121" t="s">
        <v>14</v>
      </c>
      <c r="P9" s="121" t="s">
        <v>17</v>
      </c>
      <c r="Q9" s="122"/>
      <c r="R9" s="123"/>
      <c r="S9" s="123"/>
      <c r="T9" s="148">
        <v>0.5</v>
      </c>
      <c r="U9" s="123"/>
      <c r="V9" s="123"/>
      <c r="W9" s="123"/>
      <c r="X9" s="123"/>
      <c r="Y9" s="123"/>
      <c r="Z9" s="123"/>
      <c r="AA9" s="123"/>
      <c r="AB9" s="123"/>
      <c r="AC9" s="123"/>
      <c r="AD9" s="123"/>
      <c r="AE9" s="123"/>
      <c r="AF9" s="123"/>
      <c r="AG9" s="123" t="s">
        <v>46</v>
      </c>
      <c r="AH9" s="265">
        <v>0</v>
      </c>
    </row>
    <row r="10" spans="1:60" s="99" customFormat="1" ht="48" customHeight="1" x14ac:dyDescent="0.35">
      <c r="A10" s="85"/>
      <c r="B10" s="86"/>
      <c r="C10" s="86">
        <v>1</v>
      </c>
      <c r="D10" s="86"/>
      <c r="E10" s="86"/>
      <c r="F10" s="728" t="s">
        <v>728</v>
      </c>
      <c r="G10" s="729"/>
      <c r="H10" s="729"/>
      <c r="I10" s="729"/>
      <c r="J10" s="729"/>
      <c r="K10" s="730"/>
      <c r="L10" s="88" t="s">
        <v>720</v>
      </c>
      <c r="M10" s="88"/>
      <c r="N10" s="89"/>
      <c r="O10" s="88" t="s">
        <v>14</v>
      </c>
      <c r="P10" s="88" t="s">
        <v>17</v>
      </c>
      <c r="Q10" s="90" t="s">
        <v>128</v>
      </c>
      <c r="R10" s="151">
        <v>1</v>
      </c>
      <c r="S10" s="257" t="s">
        <v>219</v>
      </c>
      <c r="T10" s="151">
        <v>0.15</v>
      </c>
      <c r="U10" s="151"/>
      <c r="V10" s="96"/>
      <c r="W10" s="151"/>
      <c r="X10" s="96"/>
      <c r="Y10" s="151"/>
      <c r="Z10" s="96"/>
      <c r="AA10" s="96"/>
      <c r="AB10" s="96"/>
      <c r="AC10" s="96"/>
      <c r="AD10" s="96"/>
      <c r="AE10" s="96"/>
      <c r="AF10" s="96"/>
      <c r="AG10" s="97" t="s">
        <v>46</v>
      </c>
      <c r="AH10" s="258">
        <f>AH11</f>
        <v>0</v>
      </c>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row>
    <row r="11" spans="1:60" s="243" customFormat="1" ht="42" x14ac:dyDescent="0.35">
      <c r="A11" s="239"/>
      <c r="B11" s="240"/>
      <c r="C11" s="240">
        <v>1</v>
      </c>
      <c r="D11" s="240">
        <v>1</v>
      </c>
      <c r="E11" s="240"/>
      <c r="F11" s="100"/>
      <c r="G11" s="119" t="s">
        <v>729</v>
      </c>
      <c r="H11" s="100"/>
      <c r="I11" s="100"/>
      <c r="J11" s="101"/>
      <c r="K11" s="102"/>
      <c r="L11" s="101" t="s">
        <v>720</v>
      </c>
      <c r="M11" s="101"/>
      <c r="N11" s="102" t="s">
        <v>43</v>
      </c>
      <c r="O11" s="101" t="s">
        <v>14</v>
      </c>
      <c r="P11" s="101" t="s">
        <v>17</v>
      </c>
      <c r="Q11" s="259" t="s">
        <v>128</v>
      </c>
      <c r="R11" s="103">
        <v>1</v>
      </c>
      <c r="S11" s="260" t="s">
        <v>45</v>
      </c>
      <c r="T11" s="150">
        <v>0.5</v>
      </c>
      <c r="U11" s="102"/>
      <c r="V11" s="102"/>
      <c r="W11" s="261">
        <v>0.1</v>
      </c>
      <c r="X11" s="102"/>
      <c r="Y11" s="261">
        <v>0.1</v>
      </c>
      <c r="Z11" s="108"/>
      <c r="AA11" s="261">
        <v>0.3</v>
      </c>
      <c r="AB11" s="108"/>
      <c r="AC11" s="108"/>
      <c r="AD11" s="108"/>
      <c r="AE11" s="108"/>
      <c r="AF11" s="108"/>
      <c r="AG11" s="101" t="s">
        <v>46</v>
      </c>
      <c r="AH11" s="262">
        <f>SUM(AH12:AH13)</f>
        <v>0</v>
      </c>
      <c r="AI11" s="98"/>
      <c r="AJ11" s="98"/>
      <c r="AK11" s="242"/>
      <c r="AL11" s="98"/>
      <c r="AM11" s="98"/>
      <c r="AN11" s="98"/>
      <c r="AO11" s="98"/>
      <c r="AP11" s="98"/>
      <c r="AQ11" s="98"/>
      <c r="AR11" s="98"/>
      <c r="AS11" s="98"/>
      <c r="AT11" s="98"/>
      <c r="AU11" s="98"/>
      <c r="AV11" s="98"/>
      <c r="AW11" s="98"/>
      <c r="AX11" s="98"/>
      <c r="AY11" s="98"/>
      <c r="AZ11" s="98"/>
      <c r="BA11" s="98"/>
      <c r="BB11" s="98"/>
      <c r="BC11" s="98"/>
      <c r="BD11" s="98"/>
      <c r="BE11" s="98"/>
      <c r="BF11" s="98"/>
      <c r="BG11" s="98"/>
      <c r="BH11" s="98"/>
    </row>
    <row r="12" spans="1:60" s="243" customFormat="1" ht="66" customHeight="1" x14ac:dyDescent="0.35">
      <c r="A12" s="239"/>
      <c r="B12" s="240"/>
      <c r="C12" s="240"/>
      <c r="D12" s="240"/>
      <c r="E12" s="240"/>
      <c r="F12" s="215"/>
      <c r="G12" s="215"/>
      <c r="H12" s="749" t="s">
        <v>730</v>
      </c>
      <c r="I12" s="750"/>
      <c r="J12" s="129" t="s">
        <v>411</v>
      </c>
      <c r="K12" s="124" t="s">
        <v>718</v>
      </c>
      <c r="L12" s="110" t="s">
        <v>720</v>
      </c>
      <c r="M12" s="129" t="s">
        <v>69</v>
      </c>
      <c r="N12" s="224" t="s">
        <v>113</v>
      </c>
      <c r="O12" s="129" t="s">
        <v>14</v>
      </c>
      <c r="P12" s="129" t="s">
        <v>17</v>
      </c>
      <c r="Q12" s="218"/>
      <c r="R12" s="133"/>
      <c r="S12" s="133"/>
      <c r="T12" s="232">
        <v>0.7</v>
      </c>
      <c r="U12" s="133"/>
      <c r="V12" s="133"/>
      <c r="W12" s="133"/>
      <c r="X12" s="133"/>
      <c r="Y12" s="133"/>
      <c r="Z12" s="231"/>
      <c r="AA12" s="231"/>
      <c r="AB12" s="231"/>
      <c r="AC12" s="231"/>
      <c r="AD12" s="231"/>
      <c r="AE12" s="231"/>
      <c r="AF12" s="231"/>
      <c r="AG12" s="129" t="s">
        <v>46</v>
      </c>
      <c r="AH12" s="241">
        <v>0</v>
      </c>
      <c r="AI12" s="98"/>
      <c r="AJ12" s="98"/>
      <c r="AK12" s="242"/>
      <c r="AL12" s="98"/>
      <c r="AM12" s="98"/>
      <c r="AN12" s="98"/>
      <c r="AO12" s="98"/>
      <c r="AP12" s="98"/>
      <c r="AQ12" s="98"/>
      <c r="AR12" s="98"/>
      <c r="AS12" s="98"/>
      <c r="AT12" s="98"/>
      <c r="AU12" s="98"/>
      <c r="AV12" s="98"/>
      <c r="AW12" s="98"/>
      <c r="AX12" s="98"/>
      <c r="AY12" s="98"/>
      <c r="AZ12" s="98"/>
      <c r="BA12" s="98"/>
      <c r="BB12" s="98"/>
      <c r="BC12" s="98"/>
      <c r="BD12" s="98"/>
      <c r="BE12" s="98"/>
      <c r="BF12" s="98"/>
      <c r="BG12" s="98"/>
      <c r="BH12" s="98"/>
    </row>
    <row r="13" spans="1:60" s="243" customFormat="1" ht="42" x14ac:dyDescent="0.35">
      <c r="A13" s="239"/>
      <c r="B13" s="240"/>
      <c r="C13" s="240"/>
      <c r="D13" s="240"/>
      <c r="E13" s="240"/>
      <c r="F13" s="215"/>
      <c r="G13" s="215"/>
      <c r="H13" s="749" t="s">
        <v>731</v>
      </c>
      <c r="I13" s="750"/>
      <c r="J13" s="129" t="s">
        <v>134</v>
      </c>
      <c r="K13" s="124" t="s">
        <v>718</v>
      </c>
      <c r="L13" s="110" t="s">
        <v>720</v>
      </c>
      <c r="M13" s="129" t="s">
        <v>69</v>
      </c>
      <c r="N13" s="224" t="s">
        <v>43</v>
      </c>
      <c r="O13" s="129" t="s">
        <v>14</v>
      </c>
      <c r="P13" s="129" t="s">
        <v>17</v>
      </c>
      <c r="Q13" s="218"/>
      <c r="R13" s="133"/>
      <c r="S13" s="133"/>
      <c r="T13" s="232">
        <v>0.3</v>
      </c>
      <c r="U13" s="133"/>
      <c r="V13" s="133"/>
      <c r="W13" s="133"/>
      <c r="X13" s="133"/>
      <c r="Y13" s="133"/>
      <c r="Z13" s="231"/>
      <c r="AA13" s="231"/>
      <c r="AB13" s="231"/>
      <c r="AC13" s="231"/>
      <c r="AD13" s="231"/>
      <c r="AE13" s="231"/>
      <c r="AF13" s="231"/>
      <c r="AG13" s="129" t="s">
        <v>46</v>
      </c>
      <c r="AH13" s="241">
        <v>0</v>
      </c>
      <c r="AI13" s="98"/>
      <c r="AJ13" s="98"/>
      <c r="AK13" s="242"/>
      <c r="AL13" s="98"/>
      <c r="AM13" s="98"/>
      <c r="AN13" s="98"/>
      <c r="AO13" s="98"/>
      <c r="AP13" s="98"/>
      <c r="AQ13" s="98"/>
      <c r="AR13" s="98"/>
      <c r="AS13" s="98"/>
      <c r="AT13" s="98"/>
      <c r="AU13" s="98"/>
      <c r="AV13" s="98"/>
      <c r="AW13" s="98"/>
      <c r="AX13" s="98"/>
      <c r="AY13" s="98"/>
      <c r="AZ13" s="98"/>
      <c r="BA13" s="98"/>
      <c r="BB13" s="98"/>
      <c r="BC13" s="98"/>
      <c r="BD13" s="98"/>
      <c r="BE13" s="98"/>
      <c r="BF13" s="98"/>
      <c r="BG13" s="98"/>
      <c r="BH13" s="98"/>
    </row>
    <row r="14" spans="1:60" s="243" customFormat="1" ht="42" x14ac:dyDescent="0.35">
      <c r="A14" s="273"/>
      <c r="B14" s="274"/>
      <c r="C14" s="274"/>
      <c r="D14" s="274"/>
      <c r="E14" s="274"/>
      <c r="F14" s="100"/>
      <c r="G14" s="119" t="s">
        <v>732</v>
      </c>
      <c r="H14" s="100"/>
      <c r="I14" s="100"/>
      <c r="J14" s="101"/>
      <c r="K14" s="102"/>
      <c r="L14" s="101" t="s">
        <v>720</v>
      </c>
      <c r="M14" s="101"/>
      <c r="N14" s="102" t="s">
        <v>43</v>
      </c>
      <c r="O14" s="101" t="s">
        <v>15</v>
      </c>
      <c r="P14" s="101" t="s">
        <v>17</v>
      </c>
      <c r="Q14" s="259" t="s">
        <v>110</v>
      </c>
      <c r="R14" s="103">
        <v>1</v>
      </c>
      <c r="S14" s="260" t="s">
        <v>45</v>
      </c>
      <c r="T14" s="150">
        <v>0.5</v>
      </c>
      <c r="U14" s="102"/>
      <c r="V14" s="102"/>
      <c r="W14" s="261">
        <v>0.1</v>
      </c>
      <c r="X14" s="102"/>
      <c r="Y14" s="261">
        <v>0.1</v>
      </c>
      <c r="Z14" s="108"/>
      <c r="AA14" s="261">
        <v>0.3</v>
      </c>
      <c r="AB14" s="108"/>
      <c r="AC14" s="108"/>
      <c r="AD14" s="108"/>
      <c r="AE14" s="108"/>
      <c r="AF14" s="108"/>
      <c r="AG14" s="101" t="s">
        <v>46</v>
      </c>
      <c r="AH14" s="262">
        <f>SUM(AH15:AH16)</f>
        <v>0</v>
      </c>
      <c r="AI14" s="98"/>
      <c r="AJ14" s="98"/>
      <c r="AK14" s="242"/>
      <c r="AL14" s="98"/>
      <c r="AM14" s="98"/>
      <c r="AN14" s="98"/>
      <c r="AO14" s="98"/>
      <c r="AP14" s="98"/>
      <c r="AQ14" s="98"/>
      <c r="AR14" s="98"/>
      <c r="AS14" s="98"/>
      <c r="AT14" s="98"/>
      <c r="AU14" s="98"/>
      <c r="AV14" s="98"/>
      <c r="AW14" s="98"/>
      <c r="AX14" s="98"/>
      <c r="AY14" s="98"/>
      <c r="AZ14" s="98"/>
      <c r="BA14" s="98"/>
      <c r="BB14" s="98"/>
      <c r="BC14" s="98"/>
      <c r="BD14" s="98"/>
      <c r="BE14" s="98"/>
      <c r="BF14" s="98"/>
      <c r="BG14" s="98"/>
      <c r="BH14" s="98"/>
    </row>
    <row r="15" spans="1:60" s="243" customFormat="1" ht="42" x14ac:dyDescent="0.35">
      <c r="A15" s="273"/>
      <c r="B15" s="274"/>
      <c r="C15" s="274"/>
      <c r="D15" s="274"/>
      <c r="E15" s="274"/>
      <c r="F15" s="215"/>
      <c r="G15" s="215"/>
      <c r="H15" s="749" t="s">
        <v>733</v>
      </c>
      <c r="I15" s="750"/>
      <c r="J15" s="129" t="s">
        <v>112</v>
      </c>
      <c r="K15" s="349" t="s">
        <v>718</v>
      </c>
      <c r="L15" s="110" t="s">
        <v>720</v>
      </c>
      <c r="M15" s="129" t="s">
        <v>69</v>
      </c>
      <c r="N15" s="224" t="s">
        <v>113</v>
      </c>
      <c r="O15" s="129" t="s">
        <v>15</v>
      </c>
      <c r="P15" s="129" t="s">
        <v>17</v>
      </c>
      <c r="Q15" s="218"/>
      <c r="R15" s="133"/>
      <c r="S15" s="133"/>
      <c r="T15" s="232">
        <v>0.7</v>
      </c>
      <c r="U15" s="133"/>
      <c r="V15" s="133"/>
      <c r="W15" s="133"/>
      <c r="X15" s="133"/>
      <c r="Y15" s="133"/>
      <c r="Z15" s="231"/>
      <c r="AA15" s="231"/>
      <c r="AB15" s="231"/>
      <c r="AC15" s="231"/>
      <c r="AD15" s="231"/>
      <c r="AE15" s="231"/>
      <c r="AF15" s="231"/>
      <c r="AG15" s="129" t="s">
        <v>46</v>
      </c>
      <c r="AH15" s="241">
        <v>0</v>
      </c>
      <c r="AI15" s="98"/>
      <c r="AJ15" s="98"/>
      <c r="AK15" s="242"/>
      <c r="AL15" s="98"/>
      <c r="AM15" s="98"/>
      <c r="AN15" s="98"/>
      <c r="AO15" s="98"/>
      <c r="AP15" s="98"/>
      <c r="AQ15" s="98"/>
      <c r="AR15" s="98"/>
      <c r="AS15" s="98"/>
      <c r="AT15" s="98"/>
      <c r="AU15" s="98"/>
      <c r="AV15" s="98"/>
      <c r="AW15" s="98"/>
      <c r="AX15" s="98"/>
      <c r="AY15" s="98"/>
      <c r="AZ15" s="98"/>
      <c r="BA15" s="98"/>
      <c r="BB15" s="98"/>
      <c r="BC15" s="98"/>
      <c r="BD15" s="98"/>
      <c r="BE15" s="98"/>
      <c r="BF15" s="98"/>
      <c r="BG15" s="98"/>
      <c r="BH15" s="98"/>
    </row>
    <row r="16" spans="1:60" s="243" customFormat="1" ht="42" x14ac:dyDescent="0.35">
      <c r="A16" s="273"/>
      <c r="B16" s="274"/>
      <c r="C16" s="274"/>
      <c r="D16" s="274"/>
      <c r="E16" s="274"/>
      <c r="F16" s="215"/>
      <c r="G16" s="215"/>
      <c r="H16" s="749" t="s">
        <v>734</v>
      </c>
      <c r="I16" s="750"/>
      <c r="J16" s="129" t="s">
        <v>115</v>
      </c>
      <c r="K16" s="349" t="s">
        <v>718</v>
      </c>
      <c r="L16" s="110" t="s">
        <v>720</v>
      </c>
      <c r="M16" s="129" t="s">
        <v>69</v>
      </c>
      <c r="N16" s="224" t="s">
        <v>43</v>
      </c>
      <c r="O16" s="129" t="s">
        <v>15</v>
      </c>
      <c r="P16" s="129" t="s">
        <v>17</v>
      </c>
      <c r="Q16" s="218"/>
      <c r="R16" s="133"/>
      <c r="S16" s="133"/>
      <c r="T16" s="232">
        <v>0.3</v>
      </c>
      <c r="U16" s="133"/>
      <c r="V16" s="133"/>
      <c r="W16" s="133"/>
      <c r="X16" s="133"/>
      <c r="Y16" s="133"/>
      <c r="Z16" s="231"/>
      <c r="AA16" s="231"/>
      <c r="AB16" s="231"/>
      <c r="AC16" s="231"/>
      <c r="AD16" s="231"/>
      <c r="AE16" s="231"/>
      <c r="AF16" s="231"/>
      <c r="AG16" s="129" t="s">
        <v>46</v>
      </c>
      <c r="AH16" s="241">
        <v>0</v>
      </c>
      <c r="AI16" s="98"/>
      <c r="AJ16" s="98"/>
      <c r="AK16" s="242"/>
      <c r="AL16" s="98"/>
      <c r="AM16" s="98"/>
      <c r="AN16" s="98"/>
      <c r="AO16" s="98"/>
      <c r="AP16" s="98"/>
      <c r="AQ16" s="98"/>
      <c r="AR16" s="98"/>
      <c r="AS16" s="98"/>
      <c r="AT16" s="98"/>
      <c r="AU16" s="98"/>
      <c r="AV16" s="98"/>
      <c r="AW16" s="98"/>
      <c r="AX16" s="98"/>
      <c r="AY16" s="98"/>
      <c r="AZ16" s="98"/>
      <c r="BA16" s="98"/>
      <c r="BB16" s="98"/>
      <c r="BC16" s="98"/>
      <c r="BD16" s="98"/>
      <c r="BE16" s="98"/>
      <c r="BF16" s="98"/>
      <c r="BG16" s="98"/>
      <c r="BH16" s="98"/>
    </row>
    <row r="17" spans="1:58" s="99" customFormat="1" ht="42" x14ac:dyDescent="0.35">
      <c r="A17" s="85"/>
      <c r="B17" s="86" t="s">
        <v>718</v>
      </c>
      <c r="C17" s="86">
        <v>2</v>
      </c>
      <c r="D17" s="86"/>
      <c r="E17" s="86"/>
      <c r="F17" s="149" t="s">
        <v>735</v>
      </c>
      <c r="G17" s="87"/>
      <c r="H17" s="87"/>
      <c r="I17" s="87"/>
      <c r="J17" s="88"/>
      <c r="K17" s="89"/>
      <c r="L17" s="89"/>
      <c r="M17" s="88"/>
      <c r="N17" s="89"/>
      <c r="O17" s="88"/>
      <c r="P17" s="88"/>
      <c r="Q17" s="88" t="s">
        <v>701</v>
      </c>
      <c r="R17" s="91">
        <v>0.5</v>
      </c>
      <c r="S17" s="257"/>
      <c r="T17" s="151">
        <v>0.25</v>
      </c>
      <c r="U17" s="96"/>
      <c r="V17" s="96"/>
      <c r="W17" s="96"/>
      <c r="X17" s="96"/>
      <c r="Y17" s="96"/>
      <c r="Z17" s="96"/>
      <c r="AA17" s="96"/>
      <c r="AB17" s="96"/>
      <c r="AC17" s="96"/>
      <c r="AD17" s="96"/>
      <c r="AE17" s="96"/>
      <c r="AF17" s="96"/>
      <c r="AG17" s="96" t="s">
        <v>46</v>
      </c>
      <c r="AH17" s="424">
        <v>0</v>
      </c>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row>
    <row r="18" spans="1:58" s="243" customFormat="1" ht="42" x14ac:dyDescent="0.35">
      <c r="A18" s="239"/>
      <c r="B18" s="240" t="s">
        <v>718</v>
      </c>
      <c r="C18" s="240">
        <v>2</v>
      </c>
      <c r="D18" s="240"/>
      <c r="E18" s="240"/>
      <c r="F18" s="100"/>
      <c r="G18" s="119" t="s">
        <v>736</v>
      </c>
      <c r="H18" s="100"/>
      <c r="I18" s="100"/>
      <c r="J18" s="101"/>
      <c r="K18" s="102"/>
      <c r="L18" s="102"/>
      <c r="M18" s="101"/>
      <c r="N18" s="102"/>
      <c r="O18" s="101"/>
      <c r="P18" s="101"/>
      <c r="Q18" s="259" t="s">
        <v>701</v>
      </c>
      <c r="R18" s="103">
        <v>0.5</v>
      </c>
      <c r="S18" s="260"/>
      <c r="T18" s="150">
        <v>1</v>
      </c>
      <c r="U18" s="261">
        <v>0.1</v>
      </c>
      <c r="V18" s="102"/>
      <c r="W18" s="102"/>
      <c r="X18" s="102"/>
      <c r="Y18" s="102"/>
      <c r="Z18" s="102"/>
      <c r="AA18" s="102"/>
      <c r="AB18" s="102"/>
      <c r="AC18" s="102"/>
      <c r="AD18" s="102"/>
      <c r="AE18" s="102"/>
      <c r="AF18" s="102"/>
      <c r="AG18" s="102" t="s">
        <v>46</v>
      </c>
      <c r="AH18" s="423">
        <v>0</v>
      </c>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row>
    <row r="19" spans="1:58" s="266" customFormat="1" ht="42" x14ac:dyDescent="0.35">
      <c r="A19" s="263" t="str">
        <f t="shared" ref="A19:A21" si="1">+ CONCATENATE("ID", "-", B19, "-",C19, ".", D19, ".", E19)</f>
        <v>ID-DPE-2.1.1</v>
      </c>
      <c r="B19" s="124" t="s">
        <v>718</v>
      </c>
      <c r="C19" s="124">
        <v>2</v>
      </c>
      <c r="D19" s="124">
        <v>1</v>
      </c>
      <c r="E19" s="124">
        <v>1</v>
      </c>
      <c r="F19" s="135"/>
      <c r="G19" s="120"/>
      <c r="H19" s="743" t="s">
        <v>737</v>
      </c>
      <c r="I19" s="744"/>
      <c r="J19" s="121" t="s">
        <v>738</v>
      </c>
      <c r="K19" s="124" t="s">
        <v>718</v>
      </c>
      <c r="L19" s="121" t="s">
        <v>720</v>
      </c>
      <c r="M19" s="121" t="s">
        <v>52</v>
      </c>
      <c r="N19" s="124" t="s">
        <v>43</v>
      </c>
      <c r="O19" s="121" t="s">
        <v>14</v>
      </c>
      <c r="P19" s="121" t="s">
        <v>17</v>
      </c>
      <c r="Q19" s="122"/>
      <c r="R19" s="123"/>
      <c r="S19" s="123"/>
      <c r="T19" s="148">
        <v>0.6</v>
      </c>
      <c r="U19" s="123"/>
      <c r="V19" s="123"/>
      <c r="W19" s="123"/>
      <c r="X19" s="123"/>
      <c r="Y19" s="123"/>
      <c r="Z19" s="123"/>
      <c r="AA19" s="123"/>
      <c r="AB19" s="123"/>
      <c r="AC19" s="123"/>
      <c r="AD19" s="123"/>
      <c r="AE19" s="123"/>
      <c r="AF19" s="123"/>
      <c r="AG19" s="123" t="s">
        <v>46</v>
      </c>
      <c r="AH19" s="265">
        <v>0</v>
      </c>
    </row>
    <row r="20" spans="1:58" s="266" customFormat="1" ht="42" x14ac:dyDescent="0.35">
      <c r="A20" s="263" t="str">
        <f t="shared" si="1"/>
        <v>ID-DPE-2.1.2</v>
      </c>
      <c r="B20" s="124" t="s">
        <v>718</v>
      </c>
      <c r="C20" s="124">
        <v>2</v>
      </c>
      <c r="D20" s="124">
        <v>1</v>
      </c>
      <c r="E20" s="124">
        <v>2</v>
      </c>
      <c r="F20" s="135"/>
      <c r="G20" s="120"/>
      <c r="H20" s="135" t="s">
        <v>739</v>
      </c>
      <c r="J20" s="121" t="s">
        <v>740</v>
      </c>
      <c r="K20" s="124" t="s">
        <v>718</v>
      </c>
      <c r="L20" s="121" t="s">
        <v>720</v>
      </c>
      <c r="M20" s="121" t="s">
        <v>52</v>
      </c>
      <c r="N20" s="124" t="s">
        <v>43</v>
      </c>
      <c r="O20" s="121" t="s">
        <v>14</v>
      </c>
      <c r="P20" s="121" t="s">
        <v>17</v>
      </c>
      <c r="Q20" s="122"/>
      <c r="R20" s="123"/>
      <c r="S20" s="123"/>
      <c r="T20" s="148">
        <v>0.1</v>
      </c>
      <c r="U20" s="123"/>
      <c r="V20" s="123"/>
      <c r="W20" s="123"/>
      <c r="X20" s="123"/>
      <c r="Y20" s="123"/>
      <c r="Z20" s="123"/>
      <c r="AA20" s="123"/>
      <c r="AB20" s="123"/>
      <c r="AC20" s="123"/>
      <c r="AD20" s="123"/>
      <c r="AE20" s="123"/>
      <c r="AF20" s="123"/>
      <c r="AG20" s="123" t="s">
        <v>46</v>
      </c>
      <c r="AH20" s="265">
        <v>0</v>
      </c>
    </row>
    <row r="21" spans="1:58" s="266" customFormat="1" ht="42.75" thickBot="1" x14ac:dyDescent="0.4">
      <c r="A21" s="263" t="str">
        <f t="shared" si="1"/>
        <v>ID-DPE-2.1.3</v>
      </c>
      <c r="B21" s="124" t="s">
        <v>718</v>
      </c>
      <c r="C21" s="124">
        <v>2</v>
      </c>
      <c r="D21" s="124">
        <v>1</v>
      </c>
      <c r="E21" s="124">
        <v>3</v>
      </c>
      <c r="F21" s="135"/>
      <c r="G21" s="120"/>
      <c r="H21" s="135" t="s">
        <v>741</v>
      </c>
      <c r="I21" s="120"/>
      <c r="J21" s="121" t="s">
        <v>742</v>
      </c>
      <c r="K21" s="124" t="s">
        <v>718</v>
      </c>
      <c r="L21" s="121" t="s">
        <v>720</v>
      </c>
      <c r="M21" s="121" t="s">
        <v>52</v>
      </c>
      <c r="N21" s="124" t="s">
        <v>113</v>
      </c>
      <c r="O21" s="121" t="s">
        <v>14</v>
      </c>
      <c r="P21" s="121" t="s">
        <v>17</v>
      </c>
      <c r="Q21" s="122"/>
      <c r="R21" s="123"/>
      <c r="S21" s="123"/>
      <c r="T21" s="148">
        <v>0.3</v>
      </c>
      <c r="U21" s="123"/>
      <c r="V21" s="123"/>
      <c r="W21" s="123"/>
      <c r="X21" s="123"/>
      <c r="Y21" s="123"/>
      <c r="Z21" s="123"/>
      <c r="AA21" s="123"/>
      <c r="AB21" s="123"/>
      <c r="AC21" s="123"/>
      <c r="AD21" s="123"/>
      <c r="AE21" s="123"/>
      <c r="AF21" s="123"/>
      <c r="AG21" s="123" t="s">
        <v>46</v>
      </c>
      <c r="AH21" s="265">
        <v>0</v>
      </c>
    </row>
    <row r="22" spans="1:58" s="98" customFormat="1" ht="30.75" customHeight="1" thickBot="1" x14ac:dyDescent="0.4">
      <c r="J22" s="269"/>
      <c r="L22" s="280"/>
      <c r="M22" s="281"/>
      <c r="O22" s="281"/>
      <c r="P22" s="281"/>
      <c r="Q22" s="269"/>
      <c r="T22" s="305"/>
      <c r="AG22" s="425" t="s">
        <v>70</v>
      </c>
      <c r="AH22" s="426">
        <f>+AH17+AH5</f>
        <v>0</v>
      </c>
    </row>
    <row r="23" spans="1:58" s="6" customFormat="1" ht="12.75" x14ac:dyDescent="0.2">
      <c r="F23" s="734"/>
      <c r="G23" s="734"/>
      <c r="H23" s="734"/>
      <c r="I23" s="734"/>
      <c r="J23" s="30"/>
      <c r="K23" s="31"/>
      <c r="L23" s="31"/>
      <c r="M23" s="33"/>
      <c r="N23" s="31"/>
      <c r="O23" s="33"/>
      <c r="P23" s="33"/>
      <c r="Q23" s="30"/>
      <c r="T23" s="34"/>
      <c r="AG23" s="33"/>
    </row>
    <row r="24" spans="1:58" s="6" customFormat="1" ht="12.75" x14ac:dyDescent="0.2">
      <c r="F24" s="734"/>
      <c r="G24" s="734"/>
      <c r="H24" s="734"/>
      <c r="I24" s="734"/>
      <c r="J24" s="30"/>
      <c r="L24" s="31"/>
      <c r="M24" s="33"/>
      <c r="O24" s="33"/>
      <c r="P24" s="33"/>
      <c r="Q24" s="30"/>
      <c r="T24" s="34"/>
      <c r="AG24" s="33"/>
    </row>
    <row r="25" spans="1:58" s="6" customFormat="1" ht="12.75" x14ac:dyDescent="0.2">
      <c r="J25" s="30"/>
      <c r="L25" s="31"/>
      <c r="M25" s="33"/>
      <c r="O25" s="33"/>
      <c r="P25" s="33"/>
      <c r="Q25" s="30"/>
      <c r="T25" s="34"/>
      <c r="AG25" s="33"/>
    </row>
    <row r="26" spans="1:58" s="6" customFormat="1" ht="18.75" x14ac:dyDescent="0.3">
      <c r="F26" s="25"/>
      <c r="G26" s="26"/>
      <c r="H26" s="25"/>
      <c r="I26" s="24"/>
      <c r="J26" s="24"/>
      <c r="K26" s="24"/>
      <c r="L26" s="24"/>
      <c r="M26" s="24"/>
      <c r="N26" s="24"/>
      <c r="O26" s="24"/>
      <c r="P26" s="24"/>
      <c r="Q26" s="27"/>
      <c r="T26" s="34"/>
      <c r="AG26" s="33"/>
    </row>
    <row r="27" spans="1:58" s="6" customFormat="1" ht="21.75" thickBot="1" x14ac:dyDescent="0.4">
      <c r="F27" s="817" t="s">
        <v>80</v>
      </c>
      <c r="G27" s="817"/>
      <c r="H27" s="817"/>
      <c r="I27" s="307"/>
      <c r="J27" s="98"/>
      <c r="K27" s="429" t="s">
        <v>81</v>
      </c>
      <c r="L27" s="878" t="s">
        <v>440</v>
      </c>
      <c r="M27" s="878"/>
      <c r="N27" s="878"/>
      <c r="O27" s="878" t="s">
        <v>440</v>
      </c>
      <c r="P27" s="878"/>
      <c r="Q27" s="878"/>
      <c r="T27" s="34"/>
      <c r="AG27" s="33"/>
    </row>
    <row r="28" spans="1:58" s="6" customFormat="1" ht="21" x14ac:dyDescent="0.35">
      <c r="F28" s="98"/>
      <c r="G28" s="98"/>
      <c r="H28" s="98"/>
      <c r="I28" s="406" t="s">
        <v>743</v>
      </c>
      <c r="J28" s="406"/>
      <c r="K28" s="430"/>
      <c r="L28" s="879" t="s">
        <v>72</v>
      </c>
      <c r="M28" s="879"/>
      <c r="N28" s="879"/>
      <c r="O28" s="879"/>
      <c r="P28" s="879"/>
      <c r="Q28" s="879"/>
      <c r="T28" s="34"/>
      <c r="AG28" s="33"/>
    </row>
    <row r="29" spans="1:58" s="6" customFormat="1" ht="52.5" customHeight="1" x14ac:dyDescent="0.35">
      <c r="F29" s="280"/>
      <c r="G29" s="280"/>
      <c r="H29" s="280"/>
      <c r="I29" s="405" t="s">
        <v>744</v>
      </c>
      <c r="J29" s="406"/>
      <c r="K29" s="430"/>
      <c r="L29" s="880" t="s">
        <v>194</v>
      </c>
      <c r="M29" s="880"/>
      <c r="N29" s="880"/>
      <c r="O29" s="880"/>
      <c r="P29" s="880"/>
      <c r="Q29" s="880"/>
      <c r="T29" s="34"/>
      <c r="AG29" s="33"/>
    </row>
    <row r="30" spans="1:58" s="6" customFormat="1" ht="12.75" x14ac:dyDescent="0.2">
      <c r="J30" s="30"/>
      <c r="L30" s="31"/>
      <c r="M30" s="33"/>
      <c r="O30" s="33"/>
      <c r="P30" s="33"/>
      <c r="Q30" s="30"/>
      <c r="T30" s="34"/>
      <c r="AG30" s="33"/>
    </row>
    <row r="31" spans="1:58" x14ac:dyDescent="0.25">
      <c r="B31" s="35"/>
      <c r="C31" s="35"/>
      <c r="D31" s="35"/>
      <c r="E31" s="35"/>
      <c r="J31" s="36"/>
      <c r="K31" s="35"/>
      <c r="N31" s="35"/>
      <c r="Q31" s="36"/>
      <c r="R31" s="35"/>
      <c r="S31" s="35"/>
      <c r="T31" s="39"/>
      <c r="U31" s="35"/>
      <c r="V31" s="35"/>
      <c r="W31" s="35"/>
      <c r="X31" s="35"/>
      <c r="Y31" s="35"/>
      <c r="Z31" s="35"/>
      <c r="AA31" s="35"/>
      <c r="AB31" s="35"/>
      <c r="AC31" s="35"/>
      <c r="AD31" s="35"/>
      <c r="AE31" s="35"/>
      <c r="AF31" s="35"/>
      <c r="AG31" s="38"/>
      <c r="AH31" s="35"/>
    </row>
    <row r="32" spans="1:58" x14ac:dyDescent="0.25">
      <c r="B32" s="35"/>
      <c r="C32" s="35"/>
      <c r="D32" s="35"/>
      <c r="E32" s="35"/>
      <c r="J32" s="36"/>
      <c r="K32" s="35"/>
      <c r="N32" s="35"/>
      <c r="Q32" s="36"/>
      <c r="R32" s="35"/>
      <c r="S32" s="35"/>
      <c r="T32" s="39"/>
      <c r="U32" s="35"/>
      <c r="V32" s="35"/>
      <c r="W32" s="35"/>
      <c r="X32" s="35"/>
      <c r="Y32" s="35"/>
      <c r="Z32" s="35"/>
      <c r="AA32" s="35"/>
      <c r="AB32" s="35"/>
      <c r="AC32" s="35"/>
      <c r="AD32" s="35"/>
      <c r="AE32" s="35"/>
      <c r="AF32" s="35"/>
      <c r="AG32" s="38"/>
      <c r="AH32" s="35"/>
    </row>
    <row r="33" spans="10:33" s="35" customFormat="1" x14ac:dyDescent="0.25">
      <c r="J33" s="36"/>
      <c r="L33" s="37"/>
      <c r="M33" s="38"/>
      <c r="O33" s="38"/>
      <c r="P33" s="38"/>
      <c r="Q33" s="36"/>
      <c r="T33" s="39"/>
      <c r="AG33" s="38"/>
    </row>
    <row r="34" spans="10:33" s="35" customFormat="1" x14ac:dyDescent="0.25">
      <c r="J34" s="36"/>
      <c r="L34" s="37"/>
      <c r="M34" s="38"/>
      <c r="O34" s="38"/>
      <c r="P34" s="38"/>
      <c r="Q34" s="36"/>
      <c r="T34" s="39"/>
      <c r="AG34" s="38"/>
    </row>
    <row r="35" spans="10:33" s="35" customFormat="1" x14ac:dyDescent="0.25">
      <c r="J35" s="36"/>
      <c r="L35" s="37"/>
      <c r="M35" s="38"/>
      <c r="O35" s="38"/>
      <c r="P35" s="38"/>
      <c r="Q35" s="36"/>
      <c r="T35" s="39"/>
      <c r="AG35" s="38"/>
    </row>
  </sheetData>
  <sheetProtection selectLockedCells="1"/>
  <autoFilter ref="A4:P4" xr:uid="{00000000-0009-0000-0000-000001000000}"/>
  <mergeCells count="40">
    <mergeCell ref="F27:H27"/>
    <mergeCell ref="L27:N27"/>
    <mergeCell ref="O27:Q27"/>
    <mergeCell ref="L28:Q28"/>
    <mergeCell ref="L29:Q29"/>
    <mergeCell ref="AG3:AG4"/>
    <mergeCell ref="AH3:AH4"/>
    <mergeCell ref="AC1:AF3"/>
    <mergeCell ref="AG2:AH2"/>
    <mergeCell ref="Y3:Z3"/>
    <mergeCell ref="AA3:AB3"/>
    <mergeCell ref="Y1:Z1"/>
    <mergeCell ref="AA1:AB1"/>
    <mergeCell ref="J1:P1"/>
    <mergeCell ref="S1:T1"/>
    <mergeCell ref="U1:V1"/>
    <mergeCell ref="W1:X1"/>
    <mergeCell ref="K2:P2"/>
    <mergeCell ref="Q2:R2"/>
    <mergeCell ref="F23:I23"/>
    <mergeCell ref="F24:I24"/>
    <mergeCell ref="H19:I19"/>
    <mergeCell ref="U3:V3"/>
    <mergeCell ref="W3:X3"/>
    <mergeCell ref="H7:I7"/>
    <mergeCell ref="H8:I8"/>
    <mergeCell ref="H9:I9"/>
    <mergeCell ref="T3:T4"/>
    <mergeCell ref="F3:N3"/>
    <mergeCell ref="O3:P3"/>
    <mergeCell ref="Q3:Q4"/>
    <mergeCell ref="R3:R4"/>
    <mergeCell ref="S3:S4"/>
    <mergeCell ref="H12:I12"/>
    <mergeCell ref="H13:I13"/>
    <mergeCell ref="H15:I15"/>
    <mergeCell ref="H16:I16"/>
    <mergeCell ref="F5:J5"/>
    <mergeCell ref="G6:J6"/>
    <mergeCell ref="F10:K10"/>
  </mergeCells>
  <dataValidations count="1">
    <dataValidation allowBlank="1" showInputMessage="1" showErrorMessage="1" sqref="B10:B16" xr:uid="{D45B4228-5177-45A6-BDA0-C0F945F515B5}"/>
  </dataValidations>
  <pageMargins left="0.31496062992126" right="0.31496062992126" top="0.35433070866141703" bottom="0.35433070866141703" header="0.31496062992126" footer="0.31496062992126"/>
  <pageSetup paperSize="5" scale="42" fitToHeight="2"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06F6-48E4-4687-8A50-9B977B0C160B}">
  <sheetPr>
    <tabColor rgb="FFFFFF00"/>
    <pageSetUpPr fitToPage="1"/>
  </sheetPr>
  <dimension ref="A1:BI127"/>
  <sheetViews>
    <sheetView showGridLines="0" topLeftCell="F1" zoomScale="70" zoomScaleNormal="70" workbookViewId="0">
      <selection activeCell="H9" sqref="H9:I9"/>
    </sheetView>
  </sheetViews>
  <sheetFormatPr defaultColWidth="11.42578125" defaultRowHeight="12.75" x14ac:dyDescent="0.25"/>
  <cols>
    <col min="1" max="1" width="10.7109375" style="278" hidden="1" customWidth="1"/>
    <col min="2" max="3" width="8.42578125" style="278" hidden="1" customWidth="1"/>
    <col min="4" max="5" width="6.28515625" style="278" hidden="1" customWidth="1"/>
    <col min="6" max="7" width="6.7109375" style="175" customWidth="1"/>
    <col min="8" max="8" width="6.7109375" style="176" customWidth="1"/>
    <col min="9" max="9" width="72.7109375" style="176" customWidth="1"/>
    <col min="10" max="10" width="70.28515625" style="177" customWidth="1"/>
    <col min="11" max="11" width="20.5703125" style="278" customWidth="1"/>
    <col min="12" max="12" width="46.42578125" style="278" customWidth="1"/>
    <col min="13" max="13" width="20.7109375" style="177" customWidth="1"/>
    <col min="14" max="14" width="13.28515625" style="278" hidden="1" customWidth="1"/>
    <col min="15" max="15" width="20.28515625" style="177" customWidth="1"/>
    <col min="16" max="16" width="19" style="177" customWidth="1"/>
    <col min="17" max="17" width="38.42578125" style="177" customWidth="1"/>
    <col min="18" max="18" width="11.140625" style="278" customWidth="1"/>
    <col min="19" max="19" width="17.5703125" style="278" hidden="1" customWidth="1"/>
    <col min="20" max="20" width="16" style="179" customWidth="1"/>
    <col min="21" max="28" width="8.5703125" style="278" hidden="1" customWidth="1"/>
    <col min="29" max="29" width="39.28515625" style="278" hidden="1" customWidth="1"/>
    <col min="30" max="30" width="46.28515625" style="278" hidden="1" customWidth="1"/>
    <col min="31" max="32" width="39.28515625" style="278" hidden="1" customWidth="1"/>
    <col min="33" max="33" width="23.7109375" style="278" customWidth="1"/>
    <col min="34" max="34" width="35.28515625" style="180" customWidth="1"/>
    <col min="35" max="35" width="33" style="175" customWidth="1"/>
    <col min="36" max="36" width="11.42578125" style="175"/>
    <col min="37" max="37" width="18.42578125" style="175" bestFit="1" customWidth="1"/>
    <col min="38" max="16384" width="11.42578125" style="175"/>
  </cols>
  <sheetData>
    <row r="1" spans="1:60" s="169" customFormat="1" ht="60" customHeight="1" x14ac:dyDescent="0.25">
      <c r="A1" s="522"/>
      <c r="B1" s="163"/>
      <c r="C1" s="163"/>
      <c r="D1" s="163"/>
      <c r="E1" s="163"/>
      <c r="F1" s="164"/>
      <c r="G1" s="164"/>
      <c r="H1" s="165"/>
      <c r="I1" s="166"/>
      <c r="J1" s="903" t="s">
        <v>0</v>
      </c>
      <c r="K1" s="903"/>
      <c r="L1" s="903"/>
      <c r="M1" s="903"/>
      <c r="N1" s="903"/>
      <c r="O1" s="903"/>
      <c r="P1" s="903"/>
      <c r="Q1" s="167"/>
      <c r="R1" s="168"/>
      <c r="S1" s="985"/>
      <c r="T1" s="985"/>
      <c r="U1" s="986"/>
      <c r="V1" s="987"/>
      <c r="W1" s="988"/>
      <c r="X1" s="987"/>
      <c r="Y1" s="988"/>
      <c r="Z1" s="987"/>
      <c r="AA1" s="988"/>
      <c r="AB1" s="987"/>
      <c r="AC1" s="969" t="s">
        <v>1</v>
      </c>
      <c r="AD1" s="970"/>
      <c r="AE1" s="970"/>
      <c r="AF1" s="971"/>
      <c r="AG1" s="44" t="s">
        <v>2</v>
      </c>
      <c r="AH1" s="45" t="s">
        <v>968</v>
      </c>
    </row>
    <row r="2" spans="1:60" s="169" customFormat="1" ht="49.5" customHeight="1" x14ac:dyDescent="0.25">
      <c r="A2" s="522"/>
      <c r="B2" s="163"/>
      <c r="C2" s="163"/>
      <c r="D2" s="163"/>
      <c r="E2" s="163"/>
      <c r="F2" s="164"/>
      <c r="G2" s="164"/>
      <c r="H2" s="165"/>
      <c r="I2" s="166"/>
      <c r="J2" s="170" t="s">
        <v>4</v>
      </c>
      <c r="K2" s="171" t="s">
        <v>745</v>
      </c>
      <c r="L2" s="171"/>
      <c r="M2" s="171"/>
      <c r="N2" s="171"/>
      <c r="O2" s="171"/>
      <c r="P2" s="172"/>
      <c r="Q2" s="846" t="s">
        <v>6</v>
      </c>
      <c r="R2" s="847"/>
      <c r="S2" s="717"/>
      <c r="T2" s="718"/>
      <c r="U2" s="173"/>
      <c r="V2" s="279"/>
      <c r="W2" s="173"/>
      <c r="X2" s="279"/>
      <c r="Y2" s="173"/>
      <c r="Z2" s="279"/>
      <c r="AA2" s="173"/>
      <c r="AB2" s="279"/>
      <c r="AC2" s="972"/>
      <c r="AD2" s="973"/>
      <c r="AE2" s="973"/>
      <c r="AF2" s="974"/>
      <c r="AG2" s="978" t="s">
        <v>7</v>
      </c>
      <c r="AH2" s="847"/>
    </row>
    <row r="3" spans="1:60" s="588" customFormat="1" ht="21" x14ac:dyDescent="0.25">
      <c r="A3" s="611"/>
      <c r="B3" s="612"/>
      <c r="C3" s="612"/>
      <c r="D3" s="612"/>
      <c r="E3" s="612"/>
      <c r="F3" s="842" t="s">
        <v>8</v>
      </c>
      <c r="G3" s="843"/>
      <c r="H3" s="843"/>
      <c r="I3" s="843"/>
      <c r="J3" s="844"/>
      <c r="K3" s="844"/>
      <c r="L3" s="844"/>
      <c r="M3" s="844"/>
      <c r="N3" s="845"/>
      <c r="O3" s="846" t="s">
        <v>9</v>
      </c>
      <c r="P3" s="847"/>
      <c r="Q3" s="979" t="s">
        <v>10</v>
      </c>
      <c r="R3" s="981" t="s">
        <v>11</v>
      </c>
      <c r="S3" s="983" t="s">
        <v>12</v>
      </c>
      <c r="T3" s="983" t="s">
        <v>13</v>
      </c>
      <c r="U3" s="966" t="s">
        <v>14</v>
      </c>
      <c r="V3" s="966"/>
      <c r="W3" s="966" t="s">
        <v>15</v>
      </c>
      <c r="X3" s="966"/>
      <c r="Y3" s="966" t="s">
        <v>16</v>
      </c>
      <c r="Z3" s="966"/>
      <c r="AA3" s="966" t="s">
        <v>17</v>
      </c>
      <c r="AB3" s="966"/>
      <c r="AC3" s="975"/>
      <c r="AD3" s="976"/>
      <c r="AE3" s="976"/>
      <c r="AF3" s="977"/>
      <c r="AG3" s="967" t="s">
        <v>18</v>
      </c>
      <c r="AH3" s="968" t="s">
        <v>19</v>
      </c>
    </row>
    <row r="4" spans="1:60" s="615" customFormat="1" ht="142.5" x14ac:dyDescent="0.25">
      <c r="A4" s="313" t="s">
        <v>20</v>
      </c>
      <c r="B4" s="313" t="s">
        <v>21</v>
      </c>
      <c r="C4" s="313" t="s">
        <v>22</v>
      </c>
      <c r="D4" s="313" t="s">
        <v>23</v>
      </c>
      <c r="E4" s="313" t="s">
        <v>24</v>
      </c>
      <c r="F4" s="314" t="s">
        <v>25</v>
      </c>
      <c r="G4" s="314" t="s">
        <v>26</v>
      </c>
      <c r="H4" s="613" t="s">
        <v>27</v>
      </c>
      <c r="I4" s="614"/>
      <c r="J4" s="316" t="s">
        <v>28</v>
      </c>
      <c r="K4" s="316" t="s">
        <v>29</v>
      </c>
      <c r="L4" s="316" t="s">
        <v>30</v>
      </c>
      <c r="M4" s="316" t="s">
        <v>31</v>
      </c>
      <c r="N4" s="317" t="s">
        <v>32</v>
      </c>
      <c r="O4" s="318" t="s">
        <v>33</v>
      </c>
      <c r="P4" s="319" t="s">
        <v>34</v>
      </c>
      <c r="Q4" s="980"/>
      <c r="R4" s="982"/>
      <c r="S4" s="984"/>
      <c r="T4" s="984"/>
      <c r="U4" s="527" t="s">
        <v>11</v>
      </c>
      <c r="V4" s="527" t="s">
        <v>35</v>
      </c>
      <c r="W4" s="527" t="s">
        <v>11</v>
      </c>
      <c r="X4" s="527" t="s">
        <v>35</v>
      </c>
      <c r="Y4" s="527" t="s">
        <v>11</v>
      </c>
      <c r="Z4" s="527" t="s">
        <v>35</v>
      </c>
      <c r="AA4" s="527" t="s">
        <v>11</v>
      </c>
      <c r="AB4" s="527" t="s">
        <v>35</v>
      </c>
      <c r="AC4" s="528" t="s">
        <v>36</v>
      </c>
      <c r="AD4" s="528" t="s">
        <v>37</v>
      </c>
      <c r="AE4" s="528" t="s">
        <v>38</v>
      </c>
      <c r="AF4" s="528" t="s">
        <v>39</v>
      </c>
      <c r="AG4" s="967"/>
      <c r="AH4" s="968"/>
    </row>
    <row r="5" spans="1:60" s="616" customFormat="1" ht="51" customHeight="1" x14ac:dyDescent="0.25">
      <c r="A5" s="530"/>
      <c r="B5" s="530" t="s">
        <v>154</v>
      </c>
      <c r="C5" s="530">
        <v>1</v>
      </c>
      <c r="D5" s="530"/>
      <c r="E5" s="530"/>
      <c r="F5" s="884" t="s">
        <v>746</v>
      </c>
      <c r="G5" s="885"/>
      <c r="H5" s="885"/>
      <c r="I5" s="885"/>
      <c r="J5" s="885"/>
      <c r="K5" s="886"/>
      <c r="L5" s="532" t="s">
        <v>747</v>
      </c>
      <c r="M5" s="532"/>
      <c r="N5" s="533"/>
      <c r="O5" s="532" t="s">
        <v>14</v>
      </c>
      <c r="P5" s="532" t="s">
        <v>17</v>
      </c>
      <c r="Q5" s="534" t="s">
        <v>102</v>
      </c>
      <c r="R5" s="535">
        <v>1</v>
      </c>
      <c r="S5" s="536"/>
      <c r="T5" s="328">
        <v>0.4</v>
      </c>
      <c r="U5" s="328">
        <v>0.25</v>
      </c>
      <c r="V5" s="617"/>
      <c r="W5" s="328">
        <v>0.25</v>
      </c>
      <c r="X5" s="617"/>
      <c r="Y5" s="328">
        <v>0.25</v>
      </c>
      <c r="Z5" s="617"/>
      <c r="AA5" s="328">
        <v>0.25</v>
      </c>
      <c r="AB5" s="617"/>
      <c r="AC5" s="617"/>
      <c r="AD5" s="617"/>
      <c r="AE5" s="617"/>
      <c r="AF5" s="617"/>
      <c r="AG5" s="539" t="s">
        <v>46</v>
      </c>
      <c r="AH5" s="331">
        <f>+AH6+AH14+AH19+AH26</f>
        <v>61116244</v>
      </c>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row>
    <row r="6" spans="1:60" s="336" customFormat="1" ht="51" customHeight="1" x14ac:dyDescent="0.25">
      <c r="A6" s="360"/>
      <c r="B6" s="360"/>
      <c r="C6" s="335">
        <v>1</v>
      </c>
      <c r="D6" s="335">
        <v>3</v>
      </c>
      <c r="E6" s="360"/>
      <c r="F6" s="618"/>
      <c r="G6" s="835" t="s">
        <v>748</v>
      </c>
      <c r="H6" s="836"/>
      <c r="I6" s="836"/>
      <c r="J6" s="836"/>
      <c r="K6" s="837"/>
      <c r="L6" s="544" t="s">
        <v>749</v>
      </c>
      <c r="M6" s="361"/>
      <c r="N6" s="360"/>
      <c r="O6" s="337" t="s">
        <v>95</v>
      </c>
      <c r="P6" s="337" t="s">
        <v>95</v>
      </c>
      <c r="Q6" s="546" t="s">
        <v>102</v>
      </c>
      <c r="R6" s="547">
        <v>1</v>
      </c>
      <c r="S6" s="619"/>
      <c r="T6" s="364">
        <v>0.25</v>
      </c>
      <c r="U6" s="619"/>
      <c r="V6" s="619"/>
      <c r="W6" s="619"/>
      <c r="X6" s="619"/>
      <c r="Y6" s="619"/>
      <c r="Z6" s="620"/>
      <c r="AA6" s="620"/>
      <c r="AB6" s="620"/>
      <c r="AC6" s="620"/>
      <c r="AD6" s="620"/>
      <c r="AE6" s="620"/>
      <c r="AF6" s="620"/>
      <c r="AG6" s="544" t="s">
        <v>46</v>
      </c>
      <c r="AH6" s="366">
        <f>SUM(AH7:AH13)</f>
        <v>0</v>
      </c>
    </row>
    <row r="7" spans="1:60" s="626" customFormat="1" ht="42" x14ac:dyDescent="0.25">
      <c r="A7" s="349"/>
      <c r="B7" s="349"/>
      <c r="C7" s="347"/>
      <c r="D7" s="347"/>
      <c r="E7" s="349"/>
      <c r="F7" s="566"/>
      <c r="G7" s="346"/>
      <c r="H7" s="964" t="s">
        <v>750</v>
      </c>
      <c r="I7" s="965"/>
      <c r="J7" s="621" t="s">
        <v>751</v>
      </c>
      <c r="K7" s="349" t="s">
        <v>154</v>
      </c>
      <c r="L7" s="622" t="s">
        <v>752</v>
      </c>
      <c r="M7" s="349" t="s">
        <v>69</v>
      </c>
      <c r="N7" s="349" t="s">
        <v>43</v>
      </c>
      <c r="O7" s="348" t="s">
        <v>14</v>
      </c>
      <c r="P7" s="348" t="s">
        <v>17</v>
      </c>
      <c r="Q7" s="623"/>
      <c r="R7" s="624"/>
      <c r="S7" s="577"/>
      <c r="T7" s="625">
        <v>0.15</v>
      </c>
      <c r="U7" s="577"/>
      <c r="V7" s="577"/>
      <c r="W7" s="577"/>
      <c r="X7" s="577"/>
      <c r="Y7" s="577"/>
      <c r="Z7" s="575"/>
      <c r="AA7" s="575"/>
      <c r="AB7" s="575"/>
      <c r="AC7" s="575"/>
      <c r="AD7" s="575"/>
      <c r="AE7" s="575"/>
      <c r="AF7" s="575"/>
      <c r="AG7" s="622" t="s">
        <v>46</v>
      </c>
      <c r="AH7" s="358">
        <v>0</v>
      </c>
    </row>
    <row r="8" spans="1:60" s="626" customFormat="1" ht="42" x14ac:dyDescent="0.25">
      <c r="A8" s="349"/>
      <c r="B8" s="349"/>
      <c r="C8" s="347"/>
      <c r="D8" s="347"/>
      <c r="E8" s="349"/>
      <c r="F8" s="566"/>
      <c r="G8" s="346"/>
      <c r="H8" s="957" t="s">
        <v>753</v>
      </c>
      <c r="I8" s="958"/>
      <c r="J8" s="621" t="s">
        <v>754</v>
      </c>
      <c r="K8" s="349" t="s">
        <v>154</v>
      </c>
      <c r="L8" s="622" t="s">
        <v>752</v>
      </c>
      <c r="M8" s="349" t="s">
        <v>154</v>
      </c>
      <c r="N8" s="349" t="s">
        <v>43</v>
      </c>
      <c r="O8" s="348" t="s">
        <v>14</v>
      </c>
      <c r="P8" s="348" t="s">
        <v>17</v>
      </c>
      <c r="Q8" s="623"/>
      <c r="R8" s="624"/>
      <c r="S8" s="577"/>
      <c r="T8" s="625">
        <v>0.1</v>
      </c>
      <c r="U8" s="577"/>
      <c r="V8" s="577"/>
      <c r="W8" s="577"/>
      <c r="X8" s="577"/>
      <c r="Y8" s="577"/>
      <c r="Z8" s="575"/>
      <c r="AA8" s="575"/>
      <c r="AB8" s="575"/>
      <c r="AC8" s="575"/>
      <c r="AD8" s="575"/>
      <c r="AE8" s="575"/>
      <c r="AF8" s="575"/>
      <c r="AG8" s="622" t="s">
        <v>46</v>
      </c>
      <c r="AH8" s="700">
        <v>0</v>
      </c>
    </row>
    <row r="9" spans="1:60" s="626" customFormat="1" ht="42" x14ac:dyDescent="0.25">
      <c r="A9" s="349"/>
      <c r="B9" s="349"/>
      <c r="C9" s="347"/>
      <c r="D9" s="347"/>
      <c r="E9" s="349"/>
      <c r="F9" s="566"/>
      <c r="G9" s="346"/>
      <c r="H9" s="951" t="s">
        <v>755</v>
      </c>
      <c r="I9" s="952"/>
      <c r="J9" s="621" t="s">
        <v>754</v>
      </c>
      <c r="K9" s="349" t="s">
        <v>154</v>
      </c>
      <c r="L9" s="622" t="s">
        <v>749</v>
      </c>
      <c r="M9" s="349" t="s">
        <v>154</v>
      </c>
      <c r="N9" s="349" t="s">
        <v>43</v>
      </c>
      <c r="O9" s="348" t="s">
        <v>14</v>
      </c>
      <c r="P9" s="348" t="s">
        <v>17</v>
      </c>
      <c r="Q9" s="623"/>
      <c r="R9" s="624"/>
      <c r="S9" s="577"/>
      <c r="T9" s="625">
        <v>0.05</v>
      </c>
      <c r="U9" s="577"/>
      <c r="V9" s="577"/>
      <c r="W9" s="577"/>
      <c r="X9" s="577"/>
      <c r="Y9" s="577"/>
      <c r="Z9" s="575"/>
      <c r="AA9" s="575"/>
      <c r="AB9" s="575"/>
      <c r="AC9" s="575"/>
      <c r="AD9" s="575"/>
      <c r="AE9" s="575"/>
      <c r="AF9" s="575"/>
      <c r="AG9" s="622" t="s">
        <v>46</v>
      </c>
      <c r="AH9" s="700">
        <v>0</v>
      </c>
    </row>
    <row r="10" spans="1:60" s="626" customFormat="1" ht="42" x14ac:dyDescent="0.25">
      <c r="A10" s="349"/>
      <c r="B10" s="349"/>
      <c r="C10" s="349"/>
      <c r="D10" s="349"/>
      <c r="E10" s="349"/>
      <c r="F10" s="566"/>
      <c r="G10" s="566"/>
      <c r="H10" s="951" t="s">
        <v>756</v>
      </c>
      <c r="I10" s="952"/>
      <c r="J10" s="621" t="s">
        <v>757</v>
      </c>
      <c r="K10" s="349" t="s">
        <v>154</v>
      </c>
      <c r="L10" s="622" t="s">
        <v>749</v>
      </c>
      <c r="M10" s="348" t="s">
        <v>52</v>
      </c>
      <c r="N10" s="349" t="s">
        <v>43</v>
      </c>
      <c r="O10" s="348" t="s">
        <v>95</v>
      </c>
      <c r="P10" s="348" t="s">
        <v>95</v>
      </c>
      <c r="Q10" s="623"/>
      <c r="R10" s="577"/>
      <c r="S10" s="577"/>
      <c r="T10" s="625">
        <v>0.2</v>
      </c>
      <c r="U10" s="577"/>
      <c r="V10" s="577"/>
      <c r="W10" s="577"/>
      <c r="X10" s="577"/>
      <c r="Y10" s="577"/>
      <c r="Z10" s="575"/>
      <c r="AA10" s="575"/>
      <c r="AB10" s="575"/>
      <c r="AC10" s="575"/>
      <c r="AD10" s="575"/>
      <c r="AE10" s="575"/>
      <c r="AF10" s="575"/>
      <c r="AG10" s="622" t="s">
        <v>46</v>
      </c>
      <c r="AH10" s="700">
        <v>0</v>
      </c>
    </row>
    <row r="11" spans="1:60" s="626" customFormat="1" ht="42" x14ac:dyDescent="0.25">
      <c r="A11" s="349"/>
      <c r="B11" s="349"/>
      <c r="C11" s="349"/>
      <c r="D11" s="349"/>
      <c r="E11" s="349"/>
      <c r="F11" s="566"/>
      <c r="G11" s="566"/>
      <c r="H11" s="951" t="s">
        <v>758</v>
      </c>
      <c r="I11" s="952"/>
      <c r="J11" s="621" t="s">
        <v>759</v>
      </c>
      <c r="K11" s="349" t="s">
        <v>154</v>
      </c>
      <c r="L11" s="622" t="s">
        <v>752</v>
      </c>
      <c r="M11" s="349" t="s">
        <v>154</v>
      </c>
      <c r="N11" s="349" t="s">
        <v>43</v>
      </c>
      <c r="O11" s="348" t="s">
        <v>95</v>
      </c>
      <c r="P11" s="348" t="s">
        <v>95</v>
      </c>
      <c r="Q11" s="623"/>
      <c r="R11" s="577"/>
      <c r="S11" s="577"/>
      <c r="T11" s="625">
        <v>0.1</v>
      </c>
      <c r="U11" s="577"/>
      <c r="V11" s="577"/>
      <c r="W11" s="577"/>
      <c r="X11" s="577"/>
      <c r="Y11" s="577"/>
      <c r="Z11" s="575"/>
      <c r="AA11" s="575"/>
      <c r="AB11" s="575"/>
      <c r="AC11" s="575"/>
      <c r="AD11" s="575"/>
      <c r="AE11" s="575"/>
      <c r="AF11" s="575"/>
      <c r="AG11" s="622" t="s">
        <v>46</v>
      </c>
      <c r="AH11" s="700">
        <v>0</v>
      </c>
    </row>
    <row r="12" spans="1:60" s="626" customFormat="1" ht="42" x14ac:dyDescent="0.25">
      <c r="A12" s="349"/>
      <c r="B12" s="349"/>
      <c r="C12" s="349"/>
      <c r="D12" s="349"/>
      <c r="E12" s="349"/>
      <c r="F12" s="566"/>
      <c r="G12" s="566"/>
      <c r="H12" s="951" t="s">
        <v>760</v>
      </c>
      <c r="I12" s="952"/>
      <c r="J12" s="621" t="s">
        <v>761</v>
      </c>
      <c r="K12" s="349" t="s">
        <v>154</v>
      </c>
      <c r="L12" s="622" t="s">
        <v>749</v>
      </c>
      <c r="M12" s="349" t="s">
        <v>154</v>
      </c>
      <c r="N12" s="349" t="s">
        <v>43</v>
      </c>
      <c r="O12" s="348" t="s">
        <v>95</v>
      </c>
      <c r="P12" s="348" t="s">
        <v>95</v>
      </c>
      <c r="Q12" s="623"/>
      <c r="R12" s="577"/>
      <c r="S12" s="577"/>
      <c r="T12" s="625">
        <v>0.1</v>
      </c>
      <c r="U12" s="577"/>
      <c r="V12" s="577"/>
      <c r="W12" s="577"/>
      <c r="X12" s="577"/>
      <c r="Y12" s="577"/>
      <c r="Z12" s="575"/>
      <c r="AA12" s="575"/>
      <c r="AB12" s="575"/>
      <c r="AC12" s="575"/>
      <c r="AD12" s="575"/>
      <c r="AE12" s="575"/>
      <c r="AF12" s="575"/>
      <c r="AG12" s="622" t="s">
        <v>46</v>
      </c>
      <c r="AH12" s="700">
        <v>0</v>
      </c>
    </row>
    <row r="13" spans="1:60" s="626" customFormat="1" ht="42" x14ac:dyDescent="0.25">
      <c r="A13" s="349"/>
      <c r="B13" s="349"/>
      <c r="C13" s="349"/>
      <c r="D13" s="349"/>
      <c r="E13" s="349"/>
      <c r="F13" s="566"/>
      <c r="G13" s="566"/>
      <c r="H13" s="951" t="s">
        <v>762</v>
      </c>
      <c r="I13" s="952"/>
      <c r="J13" s="621" t="s">
        <v>763</v>
      </c>
      <c r="K13" s="349" t="s">
        <v>154</v>
      </c>
      <c r="L13" s="622" t="s">
        <v>749</v>
      </c>
      <c r="M13" s="349" t="s">
        <v>69</v>
      </c>
      <c r="N13" s="349" t="s">
        <v>43</v>
      </c>
      <c r="O13" s="348" t="s">
        <v>17</v>
      </c>
      <c r="P13" s="348" t="s">
        <v>17</v>
      </c>
      <c r="Q13" s="623"/>
      <c r="R13" s="577"/>
      <c r="S13" s="577"/>
      <c r="T13" s="625">
        <v>0.3</v>
      </c>
      <c r="U13" s="577"/>
      <c r="V13" s="577"/>
      <c r="W13" s="577"/>
      <c r="X13" s="577"/>
      <c r="Y13" s="577"/>
      <c r="Z13" s="575"/>
      <c r="AA13" s="575"/>
      <c r="AB13" s="575"/>
      <c r="AC13" s="575"/>
      <c r="AD13" s="575"/>
      <c r="AE13" s="575"/>
      <c r="AF13" s="575"/>
      <c r="AG13" s="622" t="s">
        <v>46</v>
      </c>
      <c r="AH13" s="700">
        <v>0</v>
      </c>
    </row>
    <row r="14" spans="1:60" s="336" customFormat="1" ht="42" x14ac:dyDescent="0.25">
      <c r="A14" s="360"/>
      <c r="B14" s="360"/>
      <c r="C14" s="335"/>
      <c r="D14" s="335"/>
      <c r="E14" s="360"/>
      <c r="F14" s="618"/>
      <c r="G14" s="961" t="s">
        <v>764</v>
      </c>
      <c r="H14" s="962"/>
      <c r="I14" s="962"/>
      <c r="J14" s="962"/>
      <c r="K14" s="963"/>
      <c r="L14" s="544" t="s">
        <v>765</v>
      </c>
      <c r="M14" s="361"/>
      <c r="N14" s="360"/>
      <c r="O14" s="337" t="s">
        <v>95</v>
      </c>
      <c r="P14" s="337" t="s">
        <v>95</v>
      </c>
      <c r="Q14" s="546" t="s">
        <v>102</v>
      </c>
      <c r="R14" s="547"/>
      <c r="S14" s="619"/>
      <c r="T14" s="364">
        <v>0.25</v>
      </c>
      <c r="U14" s="619"/>
      <c r="V14" s="619"/>
      <c r="W14" s="619"/>
      <c r="X14" s="619"/>
      <c r="Y14" s="619"/>
      <c r="Z14" s="620"/>
      <c r="AA14" s="620"/>
      <c r="AB14" s="620"/>
      <c r="AC14" s="620"/>
      <c r="AD14" s="620"/>
      <c r="AE14" s="620"/>
      <c r="AF14" s="620"/>
      <c r="AG14" s="544" t="s">
        <v>46</v>
      </c>
      <c r="AH14" s="366">
        <f>SUM(AH15:AH18)</f>
        <v>38229816</v>
      </c>
    </row>
    <row r="15" spans="1:60" s="588" customFormat="1" ht="42" x14ac:dyDescent="0.25">
      <c r="A15" s="349"/>
      <c r="B15" s="369"/>
      <c r="C15" s="369"/>
      <c r="D15" s="577"/>
      <c r="E15" s="577"/>
      <c r="F15" s="627"/>
      <c r="G15" s="573"/>
      <c r="H15" s="891" t="s">
        <v>766</v>
      </c>
      <c r="I15" s="892"/>
      <c r="J15" s="628" t="s">
        <v>767</v>
      </c>
      <c r="K15" s="349" t="s">
        <v>154</v>
      </c>
      <c r="L15" s="350" t="s">
        <v>970</v>
      </c>
      <c r="M15" s="584" t="s">
        <v>52</v>
      </c>
      <c r="N15" s="349" t="s">
        <v>43</v>
      </c>
      <c r="O15" s="584" t="s">
        <v>14</v>
      </c>
      <c r="P15" s="584" t="s">
        <v>17</v>
      </c>
      <c r="Q15" s="623"/>
      <c r="R15" s="624"/>
      <c r="S15" s="347"/>
      <c r="T15" s="625">
        <v>0.25</v>
      </c>
      <c r="U15" s="574"/>
      <c r="V15" s="574"/>
      <c r="W15" s="629"/>
      <c r="X15" s="574"/>
      <c r="Y15" s="629"/>
      <c r="Z15" s="573"/>
      <c r="AA15" s="629"/>
      <c r="AB15" s="573"/>
      <c r="AC15" s="630"/>
      <c r="AD15" s="573"/>
      <c r="AE15" s="573"/>
      <c r="AF15" s="573"/>
      <c r="AG15" s="631" t="s">
        <v>46</v>
      </c>
      <c r="AH15" s="703">
        <f>165800+915500+60000+4786150+5052900+80000+10000+15000+40000+212000+2727150+9000+3765316+87700+20000+1000000+655000+57600+533100+75000+55000+47600</f>
        <v>20369816</v>
      </c>
    </row>
    <row r="16" spans="1:60" s="626" customFormat="1" ht="105" customHeight="1" x14ac:dyDescent="0.25">
      <c r="A16" s="349" t="str">
        <f>+ CONCATENATE("ID", "-", B16, "-",C16, ".", D16, ".", E16)</f>
        <v>ID-DAF-1.9.5</v>
      </c>
      <c r="B16" s="349" t="s">
        <v>154</v>
      </c>
      <c r="C16" s="349">
        <v>1</v>
      </c>
      <c r="D16" s="349">
        <v>9</v>
      </c>
      <c r="E16" s="349">
        <v>5</v>
      </c>
      <c r="F16" s="566"/>
      <c r="G16" s="346"/>
      <c r="H16" s="957" t="s">
        <v>768</v>
      </c>
      <c r="I16" s="958"/>
      <c r="J16" s="621" t="s">
        <v>769</v>
      </c>
      <c r="K16" s="349" t="s">
        <v>154</v>
      </c>
      <c r="L16" s="350" t="s">
        <v>970</v>
      </c>
      <c r="M16" s="349" t="s">
        <v>154</v>
      </c>
      <c r="N16" s="349" t="s">
        <v>43</v>
      </c>
      <c r="O16" s="348" t="s">
        <v>15</v>
      </c>
      <c r="P16" s="348" t="s">
        <v>17</v>
      </c>
      <c r="Q16" s="623"/>
      <c r="R16" s="577"/>
      <c r="S16" s="577"/>
      <c r="T16" s="625">
        <v>0.25</v>
      </c>
      <c r="U16" s="577"/>
      <c r="V16" s="577"/>
      <c r="W16" s="577"/>
      <c r="X16" s="577"/>
      <c r="Y16" s="577"/>
      <c r="Z16" s="575"/>
      <c r="AA16" s="575"/>
      <c r="AB16" s="575"/>
      <c r="AC16" s="632"/>
      <c r="AD16" s="633"/>
      <c r="AE16" s="633"/>
      <c r="AF16" s="633"/>
      <c r="AG16" s="622" t="s">
        <v>46</v>
      </c>
      <c r="AH16" s="703">
        <f>5640000+12220000</f>
        <v>17860000</v>
      </c>
    </row>
    <row r="17" spans="1:36" s="635" customFormat="1" ht="56.25" customHeight="1" x14ac:dyDescent="0.25">
      <c r="A17" s="369"/>
      <c r="B17" s="369"/>
      <c r="C17" s="369">
        <v>1</v>
      </c>
      <c r="D17" s="369">
        <v>2</v>
      </c>
      <c r="E17" s="369"/>
      <c r="F17" s="566"/>
      <c r="G17" s="346"/>
      <c r="H17" s="951" t="s">
        <v>770</v>
      </c>
      <c r="I17" s="952"/>
      <c r="J17" s="621" t="s">
        <v>771</v>
      </c>
      <c r="K17" s="349" t="s">
        <v>154</v>
      </c>
      <c r="L17" s="348" t="s">
        <v>772</v>
      </c>
      <c r="M17" s="349" t="s">
        <v>154</v>
      </c>
      <c r="N17" s="349" t="s">
        <v>43</v>
      </c>
      <c r="O17" s="350" t="s">
        <v>95</v>
      </c>
      <c r="P17" s="350" t="s">
        <v>95</v>
      </c>
      <c r="Q17" s="557"/>
      <c r="R17" s="558"/>
      <c r="S17" s="558"/>
      <c r="T17" s="625">
        <v>0.25</v>
      </c>
      <c r="U17" s="558"/>
      <c r="V17" s="558"/>
      <c r="W17" s="558"/>
      <c r="X17" s="558"/>
      <c r="Y17" s="558"/>
      <c r="Z17" s="378"/>
      <c r="AA17" s="378"/>
      <c r="AB17" s="378"/>
      <c r="AC17" s="634"/>
      <c r="AD17" s="378"/>
      <c r="AE17" s="378"/>
      <c r="AF17" s="378"/>
      <c r="AG17" s="631" t="s">
        <v>46</v>
      </c>
      <c r="AH17" s="704" t="s">
        <v>146</v>
      </c>
    </row>
    <row r="18" spans="1:36" s="635" customFormat="1" ht="56.25" customHeight="1" x14ac:dyDescent="0.25">
      <c r="A18" s="369" t="str">
        <f t="shared" ref="A18" si="0">+ CONCATENATE("ID", "-", B18, "-",C18, ".", D18, ".", E18)</f>
        <v>ID-DAF-1.2.1</v>
      </c>
      <c r="B18" s="369" t="s">
        <v>154</v>
      </c>
      <c r="C18" s="369">
        <v>1</v>
      </c>
      <c r="D18" s="369">
        <v>2</v>
      </c>
      <c r="E18" s="369">
        <v>1</v>
      </c>
      <c r="F18" s="566"/>
      <c r="G18" s="566"/>
      <c r="H18" s="959" t="s">
        <v>969</v>
      </c>
      <c r="I18" s="960"/>
      <c r="J18" s="727" t="s">
        <v>971</v>
      </c>
      <c r="K18" s="349" t="s">
        <v>154</v>
      </c>
      <c r="L18" s="725" t="s">
        <v>970</v>
      </c>
      <c r="M18" s="349" t="s">
        <v>154</v>
      </c>
      <c r="N18" s="349" t="s">
        <v>43</v>
      </c>
      <c r="O18" s="350" t="s">
        <v>14</v>
      </c>
      <c r="P18" s="350" t="s">
        <v>17</v>
      </c>
      <c r="Q18" s="636"/>
      <c r="R18" s="558"/>
      <c r="S18" s="558"/>
      <c r="T18" s="625">
        <v>0.25</v>
      </c>
      <c r="U18" s="558"/>
      <c r="V18" s="558"/>
      <c r="W18" s="558"/>
      <c r="X18" s="558"/>
      <c r="Y18" s="558"/>
      <c r="Z18" s="378"/>
      <c r="AA18" s="378"/>
      <c r="AB18" s="378"/>
      <c r="AC18" s="378"/>
      <c r="AD18" s="378"/>
      <c r="AE18" s="378"/>
      <c r="AF18" s="378"/>
      <c r="AG18" s="350" t="s">
        <v>46</v>
      </c>
      <c r="AH18" s="358">
        <v>0</v>
      </c>
    </row>
    <row r="19" spans="1:36" s="336" customFormat="1" ht="42" x14ac:dyDescent="0.25">
      <c r="A19" s="360"/>
      <c r="B19" s="360"/>
      <c r="C19" s="335">
        <v>1</v>
      </c>
      <c r="D19" s="335">
        <v>6</v>
      </c>
      <c r="E19" s="360"/>
      <c r="F19" s="618"/>
      <c r="G19" s="961" t="s">
        <v>773</v>
      </c>
      <c r="H19" s="962"/>
      <c r="I19" s="962"/>
      <c r="J19" s="962"/>
      <c r="K19" s="963"/>
      <c r="L19" s="337" t="s">
        <v>765</v>
      </c>
      <c r="M19" s="361"/>
      <c r="N19" s="360"/>
      <c r="O19" s="337" t="s">
        <v>95</v>
      </c>
      <c r="P19" s="337" t="s">
        <v>95</v>
      </c>
      <c r="Q19" s="546" t="s">
        <v>102</v>
      </c>
      <c r="R19" s="547">
        <v>1</v>
      </c>
      <c r="S19" s="619"/>
      <c r="T19" s="364">
        <v>0.25</v>
      </c>
      <c r="U19" s="619"/>
      <c r="V19" s="619"/>
      <c r="W19" s="619"/>
      <c r="X19" s="619"/>
      <c r="Y19" s="619"/>
      <c r="Z19" s="620"/>
      <c r="AA19" s="620"/>
      <c r="AB19" s="620"/>
      <c r="AC19" s="637"/>
      <c r="AD19" s="620"/>
      <c r="AE19" s="620"/>
      <c r="AF19" s="620"/>
      <c r="AG19" s="544" t="s">
        <v>46</v>
      </c>
      <c r="AH19" s="366">
        <f>SUM(AH20:AH25)</f>
        <v>0</v>
      </c>
    </row>
    <row r="20" spans="1:36" s="588" customFormat="1" ht="54.75" customHeight="1" x14ac:dyDescent="0.25">
      <c r="A20" s="349" t="str">
        <f t="shared" ref="A20:A25" si="1">+ CONCATENATE("ID", "-", B20, "-",C20, ".", D20, ".", E20)</f>
        <v>ID-DAF-1.6.1</v>
      </c>
      <c r="B20" s="349" t="s">
        <v>154</v>
      </c>
      <c r="C20" s="349">
        <v>1</v>
      </c>
      <c r="D20" s="577">
        <v>6</v>
      </c>
      <c r="E20" s="577">
        <v>1</v>
      </c>
      <c r="F20" s="627"/>
      <c r="G20" s="573"/>
      <c r="H20" s="951" t="s">
        <v>774</v>
      </c>
      <c r="I20" s="952"/>
      <c r="J20" s="638" t="s">
        <v>775</v>
      </c>
      <c r="K20" s="349" t="s">
        <v>154</v>
      </c>
      <c r="L20" s="350" t="s">
        <v>970</v>
      </c>
      <c r="M20" s="584" t="s">
        <v>145</v>
      </c>
      <c r="N20" s="349" t="s">
        <v>43</v>
      </c>
      <c r="O20" s="348" t="s">
        <v>14</v>
      </c>
      <c r="P20" s="348" t="s">
        <v>17</v>
      </c>
      <c r="Q20" s="623"/>
      <c r="R20" s="624"/>
      <c r="S20" s="347"/>
      <c r="T20" s="625">
        <v>0.15</v>
      </c>
      <c r="U20" s="574"/>
      <c r="V20" s="574"/>
      <c r="W20" s="629"/>
      <c r="X20" s="574"/>
      <c r="Y20" s="629"/>
      <c r="Z20" s="573"/>
      <c r="AA20" s="629"/>
      <c r="AB20" s="573"/>
      <c r="AC20" s="573"/>
      <c r="AD20" s="573"/>
      <c r="AE20" s="573"/>
      <c r="AF20" s="573"/>
      <c r="AG20" s="622" t="s">
        <v>46</v>
      </c>
      <c r="AH20" s="701" t="s">
        <v>146</v>
      </c>
    </row>
    <row r="21" spans="1:36" s="626" customFormat="1" ht="42" customHeight="1" x14ac:dyDescent="0.25">
      <c r="A21" s="349" t="str">
        <f t="shared" si="1"/>
        <v>ID-DAF-1.7.2</v>
      </c>
      <c r="B21" s="349" t="s">
        <v>154</v>
      </c>
      <c r="C21" s="349">
        <v>1</v>
      </c>
      <c r="D21" s="349">
        <v>7</v>
      </c>
      <c r="E21" s="349">
        <v>2</v>
      </c>
      <c r="F21" s="566"/>
      <c r="G21" s="566"/>
      <c r="H21" s="951" t="s">
        <v>776</v>
      </c>
      <c r="I21" s="952"/>
      <c r="J21" s="621" t="s">
        <v>777</v>
      </c>
      <c r="K21" s="349" t="s">
        <v>154</v>
      </c>
      <c r="L21" s="348" t="s">
        <v>778</v>
      </c>
      <c r="M21" s="348" t="s">
        <v>40</v>
      </c>
      <c r="N21" s="349" t="s">
        <v>43</v>
      </c>
      <c r="O21" s="348" t="s">
        <v>14</v>
      </c>
      <c r="P21" s="348" t="s">
        <v>16</v>
      </c>
      <c r="Q21" s="578"/>
      <c r="R21" s="569"/>
      <c r="S21" s="569"/>
      <c r="T21" s="625">
        <v>0.15</v>
      </c>
      <c r="U21" s="639">
        <v>0.25</v>
      </c>
      <c r="V21" s="640">
        <v>0</v>
      </c>
      <c r="W21" s="569"/>
      <c r="X21" s="569"/>
      <c r="Y21" s="569"/>
      <c r="Z21" s="641"/>
      <c r="AA21" s="641"/>
      <c r="AB21" s="641"/>
      <c r="AC21" s="641"/>
      <c r="AD21" s="641"/>
      <c r="AE21" s="641"/>
      <c r="AF21" s="641"/>
      <c r="AG21" s="622" t="s">
        <v>46</v>
      </c>
      <c r="AH21" s="701" t="s">
        <v>146</v>
      </c>
      <c r="AI21" s="569"/>
      <c r="AJ21" s="642"/>
    </row>
    <row r="22" spans="1:36" s="626" customFormat="1" ht="42" customHeight="1" x14ac:dyDescent="0.25">
      <c r="A22" s="349"/>
      <c r="B22" s="349"/>
      <c r="C22" s="349"/>
      <c r="D22" s="349"/>
      <c r="E22" s="349"/>
      <c r="F22" s="566"/>
      <c r="G22" s="566"/>
      <c r="H22" s="951" t="s">
        <v>779</v>
      </c>
      <c r="I22" s="952"/>
      <c r="J22" s="621" t="s">
        <v>780</v>
      </c>
      <c r="K22" s="349" t="s">
        <v>154</v>
      </c>
      <c r="L22" s="348" t="s">
        <v>781</v>
      </c>
      <c r="M22" s="349" t="s">
        <v>154</v>
      </c>
      <c r="N22" s="349" t="s">
        <v>43</v>
      </c>
      <c r="O22" s="348" t="s">
        <v>95</v>
      </c>
      <c r="P22" s="348" t="s">
        <v>95</v>
      </c>
      <c r="Q22" s="578"/>
      <c r="R22" s="569"/>
      <c r="S22" s="569"/>
      <c r="T22" s="625">
        <v>0.25</v>
      </c>
      <c r="U22" s="639"/>
      <c r="V22" s="640"/>
      <c r="W22" s="569"/>
      <c r="X22" s="569"/>
      <c r="Y22" s="569"/>
      <c r="Z22" s="641"/>
      <c r="AA22" s="641"/>
      <c r="AB22" s="641"/>
      <c r="AC22" s="641"/>
      <c r="AD22" s="641"/>
      <c r="AE22" s="641"/>
      <c r="AF22" s="641"/>
      <c r="AG22" s="622" t="s">
        <v>46</v>
      </c>
      <c r="AH22" s="701" t="s">
        <v>146</v>
      </c>
      <c r="AI22" s="569"/>
      <c r="AJ22" s="642"/>
    </row>
    <row r="23" spans="1:36" s="626" customFormat="1" ht="54.75" customHeight="1" x14ac:dyDescent="0.25">
      <c r="A23" s="349"/>
      <c r="B23" s="349"/>
      <c r="C23" s="349"/>
      <c r="D23" s="349"/>
      <c r="E23" s="349"/>
      <c r="F23" s="566"/>
      <c r="G23" s="566"/>
      <c r="H23" s="951" t="s">
        <v>782</v>
      </c>
      <c r="I23" s="952"/>
      <c r="J23" s="638" t="s">
        <v>783</v>
      </c>
      <c r="K23" s="349" t="s">
        <v>154</v>
      </c>
      <c r="L23" s="348" t="s">
        <v>784</v>
      </c>
      <c r="M23" s="348" t="s">
        <v>52</v>
      </c>
      <c r="N23" s="349" t="s">
        <v>43</v>
      </c>
      <c r="O23" s="348" t="s">
        <v>95</v>
      </c>
      <c r="P23" s="348" t="s">
        <v>95</v>
      </c>
      <c r="Q23" s="578"/>
      <c r="R23" s="569"/>
      <c r="S23" s="569"/>
      <c r="T23" s="625">
        <v>0.2</v>
      </c>
      <c r="U23" s="639"/>
      <c r="V23" s="640"/>
      <c r="W23" s="569"/>
      <c r="X23" s="569"/>
      <c r="Y23" s="569"/>
      <c r="Z23" s="641"/>
      <c r="AA23" s="641"/>
      <c r="AB23" s="641"/>
      <c r="AC23" s="641"/>
      <c r="AD23" s="641"/>
      <c r="AE23" s="641"/>
      <c r="AF23" s="641"/>
      <c r="AG23" s="622" t="s">
        <v>46</v>
      </c>
      <c r="AH23" s="701" t="s">
        <v>146</v>
      </c>
      <c r="AI23" s="569"/>
      <c r="AJ23" s="642"/>
    </row>
    <row r="24" spans="1:36" s="626" customFormat="1" ht="54.75" customHeight="1" x14ac:dyDescent="0.25">
      <c r="A24" s="349"/>
      <c r="B24" s="349"/>
      <c r="C24" s="349"/>
      <c r="D24" s="349"/>
      <c r="E24" s="349"/>
      <c r="F24" s="566"/>
      <c r="G24" s="566"/>
      <c r="H24" s="951" t="s">
        <v>785</v>
      </c>
      <c r="I24" s="952"/>
      <c r="J24" s="638" t="s">
        <v>786</v>
      </c>
      <c r="K24" s="349" t="s">
        <v>154</v>
      </c>
      <c r="L24" s="348" t="s">
        <v>781</v>
      </c>
      <c r="M24" s="349" t="s">
        <v>154</v>
      </c>
      <c r="N24" s="349" t="s">
        <v>43</v>
      </c>
      <c r="O24" s="348" t="s">
        <v>95</v>
      </c>
      <c r="P24" s="348" t="s">
        <v>95</v>
      </c>
      <c r="Q24" s="578"/>
      <c r="R24" s="569"/>
      <c r="S24" s="569"/>
      <c r="T24" s="354">
        <v>0.15</v>
      </c>
      <c r="U24" s="639"/>
      <c r="V24" s="640"/>
      <c r="W24" s="569"/>
      <c r="X24" s="569"/>
      <c r="Y24" s="569"/>
      <c r="Z24" s="641"/>
      <c r="AA24" s="641"/>
      <c r="AB24" s="641"/>
      <c r="AC24" s="590"/>
      <c r="AD24" s="641"/>
      <c r="AE24" s="641"/>
      <c r="AF24" s="641"/>
      <c r="AG24" s="622" t="s">
        <v>46</v>
      </c>
      <c r="AH24" s="701" t="s">
        <v>146</v>
      </c>
      <c r="AI24" s="643"/>
      <c r="AJ24" s="644"/>
    </row>
    <row r="25" spans="1:36" s="626" customFormat="1" ht="78.75" customHeight="1" x14ac:dyDescent="0.25">
      <c r="A25" s="349" t="str">
        <f t="shared" si="1"/>
        <v>ID-DAF-1.7.6</v>
      </c>
      <c r="B25" s="349" t="s">
        <v>154</v>
      </c>
      <c r="C25" s="349">
        <v>1</v>
      </c>
      <c r="D25" s="349">
        <v>7</v>
      </c>
      <c r="E25" s="349">
        <v>6</v>
      </c>
      <c r="F25" s="566"/>
      <c r="G25" s="566"/>
      <c r="H25" s="951" t="s">
        <v>787</v>
      </c>
      <c r="I25" s="952"/>
      <c r="J25" s="621" t="s">
        <v>788</v>
      </c>
      <c r="K25" s="349" t="s">
        <v>154</v>
      </c>
      <c r="L25" s="350" t="s">
        <v>970</v>
      </c>
      <c r="M25" s="349" t="s">
        <v>145</v>
      </c>
      <c r="N25" s="566" t="s">
        <v>43</v>
      </c>
      <c r="O25" s="348" t="s">
        <v>15</v>
      </c>
      <c r="P25" s="348" t="s">
        <v>17</v>
      </c>
      <c r="Q25" s="621"/>
      <c r="R25" s="569"/>
      <c r="S25" s="569"/>
      <c r="T25" s="354">
        <v>0.1</v>
      </c>
      <c r="U25" s="577"/>
      <c r="V25" s="577"/>
      <c r="W25" s="577"/>
      <c r="X25" s="577"/>
      <c r="Y25" s="577"/>
      <c r="Z25" s="575"/>
      <c r="AA25" s="575"/>
      <c r="AB25" s="575"/>
      <c r="AC25" s="633"/>
      <c r="AD25" s="575"/>
      <c r="AE25" s="575"/>
      <c r="AF25" s="575"/>
      <c r="AG25" s="622" t="s">
        <v>46</v>
      </c>
      <c r="AH25" s="701" t="s">
        <v>146</v>
      </c>
    </row>
    <row r="26" spans="1:36" s="645" customFormat="1" ht="42" x14ac:dyDescent="0.25">
      <c r="A26" s="545"/>
      <c r="B26" s="545"/>
      <c r="C26" s="545">
        <v>1</v>
      </c>
      <c r="D26" s="545">
        <v>8</v>
      </c>
      <c r="E26" s="545"/>
      <c r="F26" s="543"/>
      <c r="G26" s="881" t="s">
        <v>789</v>
      </c>
      <c r="H26" s="882"/>
      <c r="I26" s="882"/>
      <c r="J26" s="882"/>
      <c r="K26" s="883"/>
      <c r="L26" s="544" t="s">
        <v>790</v>
      </c>
      <c r="M26" s="544"/>
      <c r="N26" s="545"/>
      <c r="O26" s="337" t="s">
        <v>95</v>
      </c>
      <c r="P26" s="337" t="s">
        <v>95</v>
      </c>
      <c r="Q26" s="546" t="s">
        <v>102</v>
      </c>
      <c r="R26" s="547">
        <v>1</v>
      </c>
      <c r="S26" s="335"/>
      <c r="T26" s="364">
        <v>0.25</v>
      </c>
      <c r="U26" s="549"/>
      <c r="V26" s="545"/>
      <c r="W26" s="549"/>
      <c r="X26" s="545"/>
      <c r="Y26" s="549"/>
      <c r="Z26" s="543"/>
      <c r="AA26" s="549"/>
      <c r="AB26" s="543"/>
      <c r="AC26" s="543"/>
      <c r="AD26" s="543"/>
      <c r="AE26" s="543"/>
      <c r="AF26" s="543"/>
      <c r="AG26" s="544" t="s">
        <v>46</v>
      </c>
      <c r="AH26" s="366">
        <f>SUM(AH27:AH34)</f>
        <v>22886428</v>
      </c>
    </row>
    <row r="27" spans="1:36" s="626" customFormat="1" ht="42" x14ac:dyDescent="0.25">
      <c r="A27" s="349" t="str">
        <f>+ CONCATENATE("ID", "-", B27, "-",C27, ".", D27, ".", E27)</f>
        <v>ID-DAF-1.8.9</v>
      </c>
      <c r="B27" s="349" t="s">
        <v>154</v>
      </c>
      <c r="C27" s="349">
        <v>1</v>
      </c>
      <c r="D27" s="349">
        <v>8</v>
      </c>
      <c r="E27" s="349">
        <v>9</v>
      </c>
      <c r="F27" s="566"/>
      <c r="G27" s="566"/>
      <c r="H27" s="951" t="s">
        <v>791</v>
      </c>
      <c r="I27" s="952"/>
      <c r="J27" s="621" t="s">
        <v>792</v>
      </c>
      <c r="K27" s="349" t="s">
        <v>154</v>
      </c>
      <c r="L27" s="622" t="s">
        <v>790</v>
      </c>
      <c r="M27" s="349" t="s">
        <v>40</v>
      </c>
      <c r="N27" s="349" t="s">
        <v>43</v>
      </c>
      <c r="O27" s="348" t="s">
        <v>14</v>
      </c>
      <c r="P27" s="348" t="s">
        <v>17</v>
      </c>
      <c r="Q27" s="370"/>
      <c r="R27" s="349"/>
      <c r="S27" s="349"/>
      <c r="T27" s="354">
        <v>0.2</v>
      </c>
      <c r="U27" s="349"/>
      <c r="V27" s="349"/>
      <c r="W27" s="349"/>
      <c r="X27" s="349"/>
      <c r="Y27" s="349"/>
      <c r="Z27" s="566"/>
      <c r="AA27" s="566"/>
      <c r="AB27" s="566"/>
      <c r="AC27" s="566"/>
      <c r="AD27" s="566"/>
      <c r="AE27" s="566"/>
      <c r="AF27" s="566"/>
      <c r="AG27" s="622" t="s">
        <v>46</v>
      </c>
      <c r="AH27" s="358" t="s">
        <v>146</v>
      </c>
    </row>
    <row r="28" spans="1:36" s="626" customFormat="1" ht="42" x14ac:dyDescent="0.25">
      <c r="A28" s="349"/>
      <c r="B28" s="349"/>
      <c r="C28" s="349"/>
      <c r="D28" s="349"/>
      <c r="E28" s="349"/>
      <c r="F28" s="566"/>
      <c r="G28" s="566"/>
      <c r="H28" s="951" t="s">
        <v>793</v>
      </c>
      <c r="I28" s="952"/>
      <c r="J28" s="621" t="s">
        <v>794</v>
      </c>
      <c r="K28" s="349" t="s">
        <v>154</v>
      </c>
      <c r="L28" s="622" t="s">
        <v>795</v>
      </c>
      <c r="M28" s="349" t="s">
        <v>525</v>
      </c>
      <c r="N28" s="349" t="s">
        <v>43</v>
      </c>
      <c r="O28" s="348" t="s">
        <v>14</v>
      </c>
      <c r="P28" s="348" t="s">
        <v>17</v>
      </c>
      <c r="Q28" s="370"/>
      <c r="R28" s="349"/>
      <c r="S28" s="349"/>
      <c r="T28" s="625">
        <v>0.2</v>
      </c>
      <c r="U28" s="349"/>
      <c r="V28" s="349"/>
      <c r="W28" s="349"/>
      <c r="X28" s="349"/>
      <c r="Y28" s="349"/>
      <c r="Z28" s="566"/>
      <c r="AA28" s="566"/>
      <c r="AB28" s="566"/>
      <c r="AC28" s="646"/>
      <c r="AD28" s="646"/>
      <c r="AE28" s="646"/>
      <c r="AF28" s="646"/>
      <c r="AG28" s="622" t="s">
        <v>46</v>
      </c>
      <c r="AH28" s="358">
        <f>600000+30000+25000+44750+10000+15000+265000+13000+38520+10000+637250+112500+32500+40000+100000+13000+8000+66400</f>
        <v>2060920</v>
      </c>
    </row>
    <row r="29" spans="1:36" s="626" customFormat="1" ht="42" x14ac:dyDescent="0.25">
      <c r="A29" s="349" t="str">
        <f>+ CONCATENATE("ID", "-", B29, "-",C29, ".", D29, ".", E29)</f>
        <v>ID-DAF-1.8.7</v>
      </c>
      <c r="B29" s="349" t="s">
        <v>154</v>
      </c>
      <c r="C29" s="349">
        <v>1</v>
      </c>
      <c r="D29" s="349">
        <v>8</v>
      </c>
      <c r="E29" s="349">
        <v>7</v>
      </c>
      <c r="F29" s="566"/>
      <c r="G29" s="566"/>
      <c r="H29" s="951" t="s">
        <v>796</v>
      </c>
      <c r="I29" s="952"/>
      <c r="J29" s="621" t="s">
        <v>797</v>
      </c>
      <c r="K29" s="349" t="s">
        <v>154</v>
      </c>
      <c r="L29" s="622" t="s">
        <v>790</v>
      </c>
      <c r="M29" s="349" t="s">
        <v>196</v>
      </c>
      <c r="N29" s="349" t="s">
        <v>43</v>
      </c>
      <c r="O29" s="348" t="s">
        <v>14</v>
      </c>
      <c r="P29" s="348" t="s">
        <v>15</v>
      </c>
      <c r="Q29" s="370"/>
      <c r="R29" s="349"/>
      <c r="S29" s="349"/>
      <c r="T29" s="354">
        <v>0.1</v>
      </c>
      <c r="U29" s="349"/>
      <c r="V29" s="349"/>
      <c r="W29" s="349"/>
      <c r="X29" s="349"/>
      <c r="Y29" s="349"/>
      <c r="Z29" s="566"/>
      <c r="AA29" s="566"/>
      <c r="AB29" s="566"/>
      <c r="AC29" s="646"/>
      <c r="AD29" s="646"/>
      <c r="AE29" s="646"/>
      <c r="AF29" s="646"/>
      <c r="AG29" s="622" t="s">
        <v>46</v>
      </c>
      <c r="AH29" s="358">
        <f>3402644+400000</f>
        <v>3802644</v>
      </c>
    </row>
    <row r="30" spans="1:36" s="626" customFormat="1" ht="42" x14ac:dyDescent="0.25">
      <c r="A30" s="349" t="str">
        <f>+ CONCATENATE("ID", "-", B30, "-",C30, ".", D30, ".", E30)</f>
        <v>ID-DAF-1.8.7</v>
      </c>
      <c r="B30" s="349" t="s">
        <v>154</v>
      </c>
      <c r="C30" s="349">
        <v>1</v>
      </c>
      <c r="D30" s="349">
        <v>8</v>
      </c>
      <c r="E30" s="349">
        <v>7</v>
      </c>
      <c r="F30" s="566"/>
      <c r="G30" s="566"/>
      <c r="H30" s="951" t="s">
        <v>798</v>
      </c>
      <c r="I30" s="952"/>
      <c r="J30" s="621" t="s">
        <v>797</v>
      </c>
      <c r="K30" s="349" t="s">
        <v>154</v>
      </c>
      <c r="L30" s="622" t="s">
        <v>790</v>
      </c>
      <c r="M30" s="349" t="s">
        <v>196</v>
      </c>
      <c r="N30" s="349" t="s">
        <v>43</v>
      </c>
      <c r="O30" s="348" t="s">
        <v>14</v>
      </c>
      <c r="P30" s="348" t="s">
        <v>15</v>
      </c>
      <c r="Q30" s="370"/>
      <c r="R30" s="349"/>
      <c r="S30" s="349"/>
      <c r="T30" s="354">
        <v>0.1</v>
      </c>
      <c r="U30" s="349"/>
      <c r="V30" s="349"/>
      <c r="W30" s="349"/>
      <c r="X30" s="349"/>
      <c r="Y30" s="349"/>
      <c r="Z30" s="566"/>
      <c r="AA30" s="566"/>
      <c r="AB30" s="566"/>
      <c r="AC30" s="646"/>
      <c r="AD30" s="646"/>
      <c r="AE30" s="646"/>
      <c r="AF30" s="646"/>
      <c r="AG30" s="622" t="s">
        <v>46</v>
      </c>
      <c r="AH30" s="358">
        <v>600000</v>
      </c>
    </row>
    <row r="31" spans="1:36" s="626" customFormat="1" ht="42.75" customHeight="1" x14ac:dyDescent="0.25">
      <c r="A31" s="349" t="str">
        <f>+ CONCATENATE("ID", "-", B31, "-",C31, ".", D31, ".", E31)</f>
        <v>ID-DAF-1.8.7</v>
      </c>
      <c r="B31" s="349" t="s">
        <v>154</v>
      </c>
      <c r="C31" s="349">
        <v>1</v>
      </c>
      <c r="D31" s="349">
        <v>8</v>
      </c>
      <c r="E31" s="349">
        <v>7</v>
      </c>
      <c r="F31" s="566"/>
      <c r="G31" s="566"/>
      <c r="H31" s="951" t="s">
        <v>799</v>
      </c>
      <c r="I31" s="952"/>
      <c r="J31" s="621" t="s">
        <v>797</v>
      </c>
      <c r="K31" s="349" t="s">
        <v>154</v>
      </c>
      <c r="L31" s="622" t="s">
        <v>790</v>
      </c>
      <c r="M31" s="349" t="s">
        <v>196</v>
      </c>
      <c r="N31" s="349" t="s">
        <v>43</v>
      </c>
      <c r="O31" s="348" t="s">
        <v>14</v>
      </c>
      <c r="P31" s="348" t="s">
        <v>15</v>
      </c>
      <c r="Q31" s="370"/>
      <c r="R31" s="349"/>
      <c r="S31" s="349"/>
      <c r="T31" s="354">
        <v>0.1</v>
      </c>
      <c r="U31" s="349"/>
      <c r="V31" s="349"/>
      <c r="W31" s="349"/>
      <c r="X31" s="349"/>
      <c r="Y31" s="349"/>
      <c r="Z31" s="566"/>
      <c r="AA31" s="566"/>
      <c r="AB31" s="566"/>
      <c r="AC31" s="646"/>
      <c r="AD31" s="646"/>
      <c r="AE31" s="646"/>
      <c r="AF31" s="646"/>
      <c r="AG31" s="622" t="s">
        <v>46</v>
      </c>
      <c r="AH31" s="358">
        <v>1800000</v>
      </c>
    </row>
    <row r="32" spans="1:36" s="626" customFormat="1" ht="42.75" customHeight="1" x14ac:dyDescent="0.25">
      <c r="A32" s="349" t="str">
        <f>+ CONCATENATE("ID", "-", B32, "-",C32, ".", D32, ".", E32)</f>
        <v>ID-DAF-1.8.7</v>
      </c>
      <c r="B32" s="349" t="s">
        <v>154</v>
      </c>
      <c r="C32" s="349">
        <v>1</v>
      </c>
      <c r="D32" s="349">
        <v>8</v>
      </c>
      <c r="E32" s="349">
        <v>7</v>
      </c>
      <c r="F32" s="566"/>
      <c r="G32" s="566"/>
      <c r="H32" s="951" t="s">
        <v>800</v>
      </c>
      <c r="I32" s="952"/>
      <c r="J32" s="621" t="s">
        <v>797</v>
      </c>
      <c r="K32" s="349" t="s">
        <v>154</v>
      </c>
      <c r="L32" s="622" t="s">
        <v>790</v>
      </c>
      <c r="M32" s="349" t="s">
        <v>196</v>
      </c>
      <c r="N32" s="349" t="s">
        <v>43</v>
      </c>
      <c r="O32" s="348" t="s">
        <v>14</v>
      </c>
      <c r="P32" s="348" t="s">
        <v>15</v>
      </c>
      <c r="Q32" s="370"/>
      <c r="R32" s="349"/>
      <c r="S32" s="349"/>
      <c r="T32" s="354">
        <v>0.1</v>
      </c>
      <c r="U32" s="349"/>
      <c r="V32" s="349"/>
      <c r="W32" s="349"/>
      <c r="X32" s="349"/>
      <c r="Y32" s="349"/>
      <c r="Z32" s="566"/>
      <c r="AA32" s="566"/>
      <c r="AB32" s="566"/>
      <c r="AC32" s="646"/>
      <c r="AD32" s="646"/>
      <c r="AE32" s="646"/>
      <c r="AF32" s="646"/>
      <c r="AG32" s="622" t="s">
        <v>46</v>
      </c>
      <c r="AH32" s="358">
        <f>1472000+10500</f>
        <v>1482500</v>
      </c>
    </row>
    <row r="33" spans="1:60" s="626" customFormat="1" ht="42" x14ac:dyDescent="0.25">
      <c r="A33" s="349" t="str">
        <f>+ CONCATENATE("ID", "-", B33, "-",C33, ".", D33, ".", E33)</f>
        <v>ID-DAF-1.8.8</v>
      </c>
      <c r="B33" s="349" t="s">
        <v>154</v>
      </c>
      <c r="C33" s="349">
        <v>1</v>
      </c>
      <c r="D33" s="349">
        <v>8</v>
      </c>
      <c r="E33" s="349">
        <v>8</v>
      </c>
      <c r="F33" s="566"/>
      <c r="G33" s="566"/>
      <c r="H33" s="951" t="s">
        <v>801</v>
      </c>
      <c r="I33" s="952"/>
      <c r="J33" s="621" t="s">
        <v>802</v>
      </c>
      <c r="K33" s="349" t="s">
        <v>154</v>
      </c>
      <c r="L33" s="622" t="s">
        <v>803</v>
      </c>
      <c r="M33" s="348" t="s">
        <v>40</v>
      </c>
      <c r="N33" s="349" t="s">
        <v>43</v>
      </c>
      <c r="O33" s="348" t="s">
        <v>95</v>
      </c>
      <c r="P33" s="348" t="s">
        <v>95</v>
      </c>
      <c r="Q33" s="370"/>
      <c r="R33" s="349"/>
      <c r="S33" s="349"/>
      <c r="T33" s="625">
        <v>0.15</v>
      </c>
      <c r="U33" s="349"/>
      <c r="V33" s="349"/>
      <c r="W33" s="349"/>
      <c r="X33" s="349"/>
      <c r="Y33" s="349"/>
      <c r="Z33" s="566"/>
      <c r="AA33" s="566"/>
      <c r="AB33" s="566"/>
      <c r="AC33" s="647"/>
      <c r="AD33" s="647"/>
      <c r="AE33" s="647"/>
      <c r="AF33" s="647"/>
      <c r="AG33" s="622" t="s">
        <v>46</v>
      </c>
      <c r="AH33" s="358">
        <v>1315000</v>
      </c>
    </row>
    <row r="34" spans="1:60" s="626" customFormat="1" ht="41.25" customHeight="1" x14ac:dyDescent="0.25">
      <c r="A34" s="349"/>
      <c r="B34" s="349"/>
      <c r="C34" s="349"/>
      <c r="D34" s="349"/>
      <c r="E34" s="349"/>
      <c r="F34" s="566"/>
      <c r="G34" s="566"/>
      <c r="H34" s="951" t="s">
        <v>804</v>
      </c>
      <c r="I34" s="952"/>
      <c r="J34" s="621" t="s">
        <v>805</v>
      </c>
      <c r="K34" s="349" t="s">
        <v>196</v>
      </c>
      <c r="L34" s="648" t="s">
        <v>806</v>
      </c>
      <c r="M34" s="348" t="s">
        <v>154</v>
      </c>
      <c r="N34" s="349" t="s">
        <v>43</v>
      </c>
      <c r="O34" s="348" t="s">
        <v>95</v>
      </c>
      <c r="P34" s="348" t="s">
        <v>95</v>
      </c>
      <c r="Q34" s="370"/>
      <c r="R34" s="349"/>
      <c r="S34" s="349"/>
      <c r="T34" s="625">
        <v>0.05</v>
      </c>
      <c r="U34" s="349"/>
      <c r="V34" s="349"/>
      <c r="W34" s="349"/>
      <c r="X34" s="349"/>
      <c r="Y34" s="349"/>
      <c r="Z34" s="566"/>
      <c r="AA34" s="566"/>
      <c r="AB34" s="566"/>
      <c r="AC34" s="647"/>
      <c r="AD34" s="647"/>
      <c r="AE34" s="647"/>
      <c r="AF34" s="647"/>
      <c r="AG34" s="622" t="s">
        <v>46</v>
      </c>
      <c r="AH34" s="358">
        <v>11825364</v>
      </c>
    </row>
    <row r="35" spans="1:60" s="616" customFormat="1" ht="48" customHeight="1" x14ac:dyDescent="0.25">
      <c r="A35" s="530"/>
      <c r="B35" s="530"/>
      <c r="C35" s="530"/>
      <c r="D35" s="530"/>
      <c r="E35" s="530"/>
      <c r="F35" s="948" t="s">
        <v>807</v>
      </c>
      <c r="G35" s="949"/>
      <c r="H35" s="949"/>
      <c r="I35" s="949"/>
      <c r="J35" s="949"/>
      <c r="K35" s="950"/>
      <c r="L35" s="532" t="s">
        <v>747</v>
      </c>
      <c r="M35" s="532"/>
      <c r="N35" s="533"/>
      <c r="O35" s="532" t="s">
        <v>95</v>
      </c>
      <c r="P35" s="532" t="s">
        <v>95</v>
      </c>
      <c r="Q35" s="532" t="s">
        <v>102</v>
      </c>
      <c r="R35" s="535">
        <v>1</v>
      </c>
      <c r="S35" s="536"/>
      <c r="T35" s="328">
        <v>0.3</v>
      </c>
      <c r="U35" s="328"/>
      <c r="V35" s="617"/>
      <c r="W35" s="328"/>
      <c r="X35" s="617"/>
      <c r="Y35" s="328"/>
      <c r="Z35" s="617"/>
      <c r="AA35" s="328"/>
      <c r="AB35" s="617"/>
      <c r="AC35" s="617"/>
      <c r="AD35" s="617"/>
      <c r="AE35" s="617"/>
      <c r="AF35" s="617"/>
      <c r="AG35" s="325" t="s">
        <v>46</v>
      </c>
      <c r="AH35" s="331">
        <f>AH36+AH38+AH46+AH55+AH66+AH72+AH78</f>
        <v>84000</v>
      </c>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row>
    <row r="36" spans="1:60" s="651" customFormat="1" ht="42" x14ac:dyDescent="0.25">
      <c r="A36" s="542"/>
      <c r="B36" s="649"/>
      <c r="C36" s="542"/>
      <c r="D36" s="542"/>
      <c r="E36" s="542"/>
      <c r="F36" s="543"/>
      <c r="G36" s="881" t="s">
        <v>808</v>
      </c>
      <c r="H36" s="882"/>
      <c r="I36" s="882"/>
      <c r="J36" s="882"/>
      <c r="K36" s="883"/>
      <c r="L36" s="544" t="s">
        <v>809</v>
      </c>
      <c r="M36" s="544"/>
      <c r="N36" s="545"/>
      <c r="O36" s="337" t="s">
        <v>95</v>
      </c>
      <c r="P36" s="337" t="s">
        <v>95</v>
      </c>
      <c r="Q36" s="337" t="s">
        <v>102</v>
      </c>
      <c r="R36" s="547">
        <v>1</v>
      </c>
      <c r="S36" s="335"/>
      <c r="T36" s="364">
        <v>0.05</v>
      </c>
      <c r="U36" s="549"/>
      <c r="V36" s="549"/>
      <c r="W36" s="549"/>
      <c r="X36" s="545"/>
      <c r="Y36" s="549"/>
      <c r="Z36" s="543"/>
      <c r="AA36" s="549"/>
      <c r="AB36" s="543"/>
      <c r="AC36" s="543"/>
      <c r="AD36" s="543"/>
      <c r="AE36" s="543"/>
      <c r="AF36" s="543"/>
      <c r="AG36" s="338" t="s">
        <v>46</v>
      </c>
      <c r="AH36" s="366">
        <f>SUM(AH37)</f>
        <v>0</v>
      </c>
      <c r="AI36" s="615"/>
      <c r="AJ36" s="615"/>
      <c r="AK36" s="650"/>
      <c r="AL36" s="615"/>
      <c r="AM36" s="615"/>
      <c r="AN36" s="615"/>
      <c r="AO36" s="615"/>
      <c r="AP36" s="615"/>
      <c r="AQ36" s="615"/>
      <c r="AR36" s="615"/>
      <c r="AS36" s="615"/>
      <c r="AT36" s="615"/>
      <c r="AU36" s="615"/>
      <c r="AV36" s="615"/>
      <c r="AW36" s="615"/>
      <c r="AX36" s="615"/>
      <c r="AY36" s="615"/>
      <c r="AZ36" s="615"/>
      <c r="BA36" s="615"/>
      <c r="BB36" s="615"/>
      <c r="BC36" s="615"/>
      <c r="BD36" s="615"/>
      <c r="BE36" s="615"/>
      <c r="BF36" s="615"/>
      <c r="BG36" s="615"/>
      <c r="BH36" s="615"/>
    </row>
    <row r="37" spans="1:60" s="635" customFormat="1" ht="60.75" customHeight="1" x14ac:dyDescent="0.25">
      <c r="A37" s="369"/>
      <c r="B37" s="369"/>
      <c r="C37" s="369"/>
      <c r="D37" s="369"/>
      <c r="E37" s="369"/>
      <c r="F37" s="376"/>
      <c r="G37" s="376"/>
      <c r="H37" s="891" t="s">
        <v>810</v>
      </c>
      <c r="I37" s="892"/>
      <c r="J37" s="621" t="s">
        <v>811</v>
      </c>
      <c r="K37" s="349" t="s">
        <v>154</v>
      </c>
      <c r="L37" s="348" t="s">
        <v>809</v>
      </c>
      <c r="M37" s="348" t="s">
        <v>196</v>
      </c>
      <c r="N37" s="349" t="s">
        <v>43</v>
      </c>
      <c r="O37" s="350" t="s">
        <v>95</v>
      </c>
      <c r="P37" s="350" t="s">
        <v>95</v>
      </c>
      <c r="Q37" s="652"/>
      <c r="R37" s="577"/>
      <c r="S37" s="577"/>
      <c r="T37" s="625">
        <v>1</v>
      </c>
      <c r="U37" s="577"/>
      <c r="V37" s="558"/>
      <c r="W37" s="558"/>
      <c r="X37" s="558"/>
      <c r="Y37" s="558"/>
      <c r="Z37" s="378"/>
      <c r="AA37" s="378"/>
      <c r="AB37" s="378"/>
      <c r="AC37" s="653"/>
      <c r="AD37" s="378"/>
      <c r="AE37" s="378"/>
      <c r="AF37" s="378"/>
      <c r="AG37" s="350" t="s">
        <v>46</v>
      </c>
      <c r="AH37" s="358" t="s">
        <v>146</v>
      </c>
    </row>
    <row r="38" spans="1:60" s="645" customFormat="1" ht="42" x14ac:dyDescent="0.25">
      <c r="A38" s="545"/>
      <c r="B38" s="545"/>
      <c r="C38" s="545">
        <v>1</v>
      </c>
      <c r="D38" s="545">
        <v>2</v>
      </c>
      <c r="E38" s="545"/>
      <c r="F38" s="543"/>
      <c r="G38" s="881" t="s">
        <v>812</v>
      </c>
      <c r="H38" s="882"/>
      <c r="I38" s="882"/>
      <c r="J38" s="882"/>
      <c r="K38" s="883"/>
      <c r="L38" s="544" t="s">
        <v>809</v>
      </c>
      <c r="M38" s="544"/>
      <c r="N38" s="545"/>
      <c r="O38" s="337" t="s">
        <v>95</v>
      </c>
      <c r="P38" s="337" t="s">
        <v>95</v>
      </c>
      <c r="Q38" s="546" t="s">
        <v>102</v>
      </c>
      <c r="R38" s="547">
        <v>1</v>
      </c>
      <c r="S38" s="335"/>
      <c r="T38" s="364">
        <v>0.25</v>
      </c>
      <c r="U38" s="545"/>
      <c r="V38" s="545"/>
      <c r="W38" s="549"/>
      <c r="X38" s="545"/>
      <c r="Y38" s="549"/>
      <c r="Z38" s="543"/>
      <c r="AA38" s="549"/>
      <c r="AB38" s="543"/>
      <c r="AC38" s="543"/>
      <c r="AD38" s="543"/>
      <c r="AE38" s="543"/>
      <c r="AF38" s="543"/>
      <c r="AG38" s="544" t="s">
        <v>46</v>
      </c>
      <c r="AH38" s="366">
        <f>SUM(AH39:AH45)</f>
        <v>0</v>
      </c>
    </row>
    <row r="39" spans="1:60" s="635" customFormat="1" ht="54.75" customHeight="1" x14ac:dyDescent="0.25">
      <c r="A39" s="369" t="str">
        <f t="shared" ref="A39" si="2">+ CONCATENATE("ID", "-", B39, "-",C39, ".", D39, ".", E39)</f>
        <v>ID-DAF-1.1.11</v>
      </c>
      <c r="B39" s="369" t="s">
        <v>154</v>
      </c>
      <c r="C39" s="369">
        <v>1</v>
      </c>
      <c r="D39" s="369">
        <v>1</v>
      </c>
      <c r="E39" s="369">
        <v>11</v>
      </c>
      <c r="F39" s="376"/>
      <c r="G39" s="566"/>
      <c r="H39" s="951" t="s">
        <v>813</v>
      </c>
      <c r="I39" s="952"/>
      <c r="J39" s="621" t="s">
        <v>814</v>
      </c>
      <c r="K39" s="349" t="s">
        <v>154</v>
      </c>
      <c r="L39" s="350" t="s">
        <v>809</v>
      </c>
      <c r="M39" s="350" t="s">
        <v>40</v>
      </c>
      <c r="N39" s="349" t="s">
        <v>43</v>
      </c>
      <c r="O39" s="350" t="s">
        <v>14</v>
      </c>
      <c r="P39" s="350" t="s">
        <v>17</v>
      </c>
      <c r="Q39" s="557"/>
      <c r="R39" s="558"/>
      <c r="S39" s="558"/>
      <c r="T39" s="654">
        <v>0.3</v>
      </c>
      <c r="U39" s="558"/>
      <c r="V39" s="558"/>
      <c r="W39" s="558"/>
      <c r="X39" s="558"/>
      <c r="Y39" s="558"/>
      <c r="Z39" s="378"/>
      <c r="AA39" s="378"/>
      <c r="AB39" s="378"/>
      <c r="AC39" s="634"/>
      <c r="AD39" s="378"/>
      <c r="AE39" s="378"/>
      <c r="AF39" s="378"/>
      <c r="AG39" s="631" t="s">
        <v>46</v>
      </c>
      <c r="AH39" s="704" t="s">
        <v>146</v>
      </c>
    </row>
    <row r="40" spans="1:60" s="635" customFormat="1" ht="84" x14ac:dyDescent="0.25">
      <c r="A40" s="369"/>
      <c r="B40" s="369"/>
      <c r="C40" s="369"/>
      <c r="D40" s="369"/>
      <c r="E40" s="369"/>
      <c r="F40" s="376"/>
      <c r="G40" s="566"/>
      <c r="H40" s="951" t="s">
        <v>815</v>
      </c>
      <c r="I40" s="952"/>
      <c r="J40" s="621" t="s">
        <v>816</v>
      </c>
      <c r="K40" s="349" t="s">
        <v>154</v>
      </c>
      <c r="L40" s="350" t="s">
        <v>817</v>
      </c>
      <c r="M40" s="350" t="s">
        <v>154</v>
      </c>
      <c r="N40" s="349" t="s">
        <v>43</v>
      </c>
      <c r="O40" s="350" t="s">
        <v>95</v>
      </c>
      <c r="P40" s="350" t="s">
        <v>95</v>
      </c>
      <c r="Q40" s="636"/>
      <c r="R40" s="558"/>
      <c r="S40" s="558"/>
      <c r="T40" s="654">
        <v>0.1</v>
      </c>
      <c r="U40" s="558"/>
      <c r="V40" s="558"/>
      <c r="W40" s="558"/>
      <c r="X40" s="558"/>
      <c r="Y40" s="558"/>
      <c r="Z40" s="378"/>
      <c r="AA40" s="378"/>
      <c r="AB40" s="378"/>
      <c r="AC40" s="378"/>
      <c r="AD40" s="378"/>
      <c r="AE40" s="378"/>
      <c r="AF40" s="378"/>
      <c r="AG40" s="631" t="s">
        <v>46</v>
      </c>
      <c r="AH40" s="704" t="s">
        <v>146</v>
      </c>
    </row>
    <row r="41" spans="1:60" s="635" customFormat="1" ht="76.5" customHeight="1" x14ac:dyDescent="0.25">
      <c r="A41" s="369"/>
      <c r="B41" s="369"/>
      <c r="C41" s="369"/>
      <c r="D41" s="369"/>
      <c r="E41" s="369"/>
      <c r="F41" s="376"/>
      <c r="G41" s="566"/>
      <c r="H41" s="951" t="s">
        <v>818</v>
      </c>
      <c r="I41" s="952"/>
      <c r="J41" s="621" t="s">
        <v>819</v>
      </c>
      <c r="K41" s="349" t="s">
        <v>154</v>
      </c>
      <c r="L41" s="350" t="s">
        <v>817</v>
      </c>
      <c r="M41" s="350" t="s">
        <v>154</v>
      </c>
      <c r="N41" s="349" t="s">
        <v>43</v>
      </c>
      <c r="O41" s="350" t="s">
        <v>95</v>
      </c>
      <c r="P41" s="350" t="s">
        <v>95</v>
      </c>
      <c r="Q41" s="636"/>
      <c r="R41" s="558"/>
      <c r="S41" s="558"/>
      <c r="T41" s="654">
        <v>0.15</v>
      </c>
      <c r="U41" s="558"/>
      <c r="V41" s="558"/>
      <c r="W41" s="558"/>
      <c r="X41" s="558"/>
      <c r="Y41" s="558"/>
      <c r="Z41" s="378"/>
      <c r="AA41" s="378"/>
      <c r="AB41" s="378"/>
      <c r="AC41" s="378"/>
      <c r="AD41" s="378"/>
      <c r="AE41" s="378"/>
      <c r="AF41" s="378"/>
      <c r="AG41" s="631" t="s">
        <v>46</v>
      </c>
      <c r="AH41" s="704" t="s">
        <v>146</v>
      </c>
    </row>
    <row r="42" spans="1:60" s="635" customFormat="1" ht="36.75" customHeight="1" x14ac:dyDescent="0.25">
      <c r="A42" s="369"/>
      <c r="B42" s="369"/>
      <c r="C42" s="369"/>
      <c r="D42" s="369"/>
      <c r="E42" s="369"/>
      <c r="F42" s="376"/>
      <c r="G42" s="567"/>
      <c r="H42" s="951" t="s">
        <v>820</v>
      </c>
      <c r="I42" s="952"/>
      <c r="J42" s="621" t="s">
        <v>821</v>
      </c>
      <c r="K42" s="349" t="s">
        <v>154</v>
      </c>
      <c r="L42" s="350" t="s">
        <v>817</v>
      </c>
      <c r="M42" s="350" t="s">
        <v>154</v>
      </c>
      <c r="N42" s="349" t="s">
        <v>43</v>
      </c>
      <c r="O42" s="350" t="s">
        <v>95</v>
      </c>
      <c r="P42" s="350" t="s">
        <v>95</v>
      </c>
      <c r="Q42" s="636"/>
      <c r="R42" s="558"/>
      <c r="S42" s="558"/>
      <c r="T42" s="654">
        <v>0.1</v>
      </c>
      <c r="U42" s="558"/>
      <c r="V42" s="558"/>
      <c r="W42" s="558"/>
      <c r="X42" s="558"/>
      <c r="Y42" s="558"/>
      <c r="Z42" s="378"/>
      <c r="AA42" s="378"/>
      <c r="AB42" s="378"/>
      <c r="AC42" s="655"/>
      <c r="AD42" s="378"/>
      <c r="AE42" s="378"/>
      <c r="AF42" s="378"/>
      <c r="AG42" s="631" t="s">
        <v>46</v>
      </c>
      <c r="AH42" s="704" t="s">
        <v>146</v>
      </c>
    </row>
    <row r="43" spans="1:60" s="635" customFormat="1" ht="43.5" customHeight="1" x14ac:dyDescent="0.25">
      <c r="A43" s="369"/>
      <c r="B43" s="369"/>
      <c r="C43" s="369"/>
      <c r="D43" s="369"/>
      <c r="E43" s="369"/>
      <c r="F43" s="376"/>
      <c r="G43" s="566"/>
      <c r="H43" s="951" t="s">
        <v>822</v>
      </c>
      <c r="I43" s="952"/>
      <c r="J43" s="621" t="s">
        <v>823</v>
      </c>
      <c r="K43" s="349" t="s">
        <v>154</v>
      </c>
      <c r="L43" s="350" t="s">
        <v>817</v>
      </c>
      <c r="M43" s="350" t="s">
        <v>154</v>
      </c>
      <c r="N43" s="349" t="s">
        <v>43</v>
      </c>
      <c r="O43" s="350" t="s">
        <v>95</v>
      </c>
      <c r="P43" s="350" t="s">
        <v>95</v>
      </c>
      <c r="Q43" s="636"/>
      <c r="R43" s="558"/>
      <c r="S43" s="558"/>
      <c r="T43" s="654">
        <v>0.1</v>
      </c>
      <c r="U43" s="558"/>
      <c r="V43" s="558"/>
      <c r="W43" s="558"/>
      <c r="X43" s="558"/>
      <c r="Y43" s="558"/>
      <c r="Z43" s="378"/>
      <c r="AA43" s="378"/>
      <c r="AB43" s="378"/>
      <c r="AC43" s="378"/>
      <c r="AD43" s="378"/>
      <c r="AE43" s="378"/>
      <c r="AF43" s="378"/>
      <c r="AG43" s="631" t="s">
        <v>46</v>
      </c>
      <c r="AH43" s="704" t="s">
        <v>146</v>
      </c>
    </row>
    <row r="44" spans="1:60" s="635" customFormat="1" ht="51.75" customHeight="1" x14ac:dyDescent="0.25">
      <c r="A44" s="369"/>
      <c r="B44" s="369"/>
      <c r="C44" s="369"/>
      <c r="D44" s="369"/>
      <c r="E44" s="369"/>
      <c r="F44" s="376"/>
      <c r="G44" s="567"/>
      <c r="H44" s="951" t="s">
        <v>824</v>
      </c>
      <c r="I44" s="952"/>
      <c r="J44" s="621" t="s">
        <v>825</v>
      </c>
      <c r="K44" s="349" t="s">
        <v>154</v>
      </c>
      <c r="L44" s="350" t="s">
        <v>817</v>
      </c>
      <c r="M44" s="350" t="s">
        <v>154</v>
      </c>
      <c r="N44" s="349" t="s">
        <v>43</v>
      </c>
      <c r="O44" s="350" t="s">
        <v>95</v>
      </c>
      <c r="P44" s="350" t="s">
        <v>95</v>
      </c>
      <c r="Q44" s="636"/>
      <c r="R44" s="558"/>
      <c r="S44" s="558"/>
      <c r="T44" s="654">
        <v>0.1</v>
      </c>
      <c r="U44" s="558"/>
      <c r="V44" s="558"/>
      <c r="W44" s="558"/>
      <c r="X44" s="558"/>
      <c r="Y44" s="558"/>
      <c r="Z44" s="378"/>
      <c r="AA44" s="378"/>
      <c r="AB44" s="378"/>
      <c r="AC44" s="655"/>
      <c r="AD44" s="378"/>
      <c r="AE44" s="378"/>
      <c r="AF44" s="378"/>
      <c r="AG44" s="631" t="s">
        <v>46</v>
      </c>
      <c r="AH44" s="704" t="s">
        <v>146</v>
      </c>
    </row>
    <row r="45" spans="1:60" s="626" customFormat="1" ht="42" x14ac:dyDescent="0.25">
      <c r="A45" s="349"/>
      <c r="B45" s="349"/>
      <c r="C45" s="349"/>
      <c r="D45" s="577"/>
      <c r="E45" s="577"/>
      <c r="F45" s="566"/>
      <c r="G45" s="566"/>
      <c r="H45" s="951" t="s">
        <v>826</v>
      </c>
      <c r="I45" s="952"/>
      <c r="J45" s="621" t="s">
        <v>827</v>
      </c>
      <c r="K45" s="349" t="s">
        <v>154</v>
      </c>
      <c r="L45" s="622" t="s">
        <v>828</v>
      </c>
      <c r="M45" s="577" t="s">
        <v>154</v>
      </c>
      <c r="N45" s="349" t="s">
        <v>43</v>
      </c>
      <c r="O45" s="584" t="s">
        <v>14</v>
      </c>
      <c r="P45" s="584" t="s">
        <v>17</v>
      </c>
      <c r="Q45" s="623"/>
      <c r="R45" s="577"/>
      <c r="S45" s="577"/>
      <c r="T45" s="625">
        <v>0.15</v>
      </c>
      <c r="U45" s="577"/>
      <c r="V45" s="577"/>
      <c r="W45" s="577"/>
      <c r="X45" s="577"/>
      <c r="Y45" s="577"/>
      <c r="Z45" s="575"/>
      <c r="AA45" s="575"/>
      <c r="AB45" s="575"/>
      <c r="AC45" s="632"/>
      <c r="AD45" s="632"/>
      <c r="AE45" s="632"/>
      <c r="AF45" s="632"/>
      <c r="AG45" s="622" t="s">
        <v>46</v>
      </c>
      <c r="AH45" s="701" t="s">
        <v>146</v>
      </c>
    </row>
    <row r="46" spans="1:60" s="336" customFormat="1" ht="37.5" customHeight="1" x14ac:dyDescent="0.25">
      <c r="A46" s="360"/>
      <c r="B46" s="360"/>
      <c r="C46" s="335"/>
      <c r="D46" s="335"/>
      <c r="E46" s="360"/>
      <c r="F46" s="618"/>
      <c r="G46" s="881" t="s">
        <v>829</v>
      </c>
      <c r="H46" s="882"/>
      <c r="I46" s="882"/>
      <c r="J46" s="882"/>
      <c r="K46" s="883"/>
      <c r="L46" s="544" t="s">
        <v>809</v>
      </c>
      <c r="M46" s="361"/>
      <c r="N46" s="360"/>
      <c r="O46" s="337" t="s">
        <v>95</v>
      </c>
      <c r="P46" s="337" t="s">
        <v>95</v>
      </c>
      <c r="Q46" s="546" t="s">
        <v>102</v>
      </c>
      <c r="R46" s="547">
        <v>1</v>
      </c>
      <c r="S46" s="619"/>
      <c r="T46" s="364">
        <v>0.2</v>
      </c>
      <c r="U46" s="619"/>
      <c r="V46" s="619"/>
      <c r="W46" s="619"/>
      <c r="X46" s="619"/>
      <c r="Y46" s="619"/>
      <c r="Z46" s="620"/>
      <c r="AA46" s="620"/>
      <c r="AB46" s="620"/>
      <c r="AC46" s="620"/>
      <c r="AD46" s="620"/>
      <c r="AE46" s="620"/>
      <c r="AF46" s="620"/>
      <c r="AG46" s="544" t="s">
        <v>46</v>
      </c>
      <c r="AH46" s="366">
        <f>SUM(AH47:AH54)</f>
        <v>84000</v>
      </c>
    </row>
    <row r="47" spans="1:60" s="626" customFormat="1" ht="39" customHeight="1" x14ac:dyDescent="0.25">
      <c r="A47" s="349"/>
      <c r="B47" s="349"/>
      <c r="C47" s="349"/>
      <c r="D47" s="349"/>
      <c r="E47" s="349"/>
      <c r="F47" s="566"/>
      <c r="G47" s="566"/>
      <c r="H47" s="891" t="s">
        <v>830</v>
      </c>
      <c r="I47" s="892"/>
      <c r="J47" s="621" t="s">
        <v>831</v>
      </c>
      <c r="K47" s="349" t="s">
        <v>154</v>
      </c>
      <c r="L47" s="622" t="s">
        <v>817</v>
      </c>
      <c r="M47" s="349" t="s">
        <v>154</v>
      </c>
      <c r="N47" s="349" t="s">
        <v>43</v>
      </c>
      <c r="O47" s="348" t="s">
        <v>95</v>
      </c>
      <c r="P47" s="348" t="s">
        <v>95</v>
      </c>
      <c r="Q47" s="623"/>
      <c r="R47" s="577"/>
      <c r="S47" s="577"/>
      <c r="T47" s="656">
        <v>0.1</v>
      </c>
      <c r="U47" s="577"/>
      <c r="V47" s="577"/>
      <c r="W47" s="577"/>
      <c r="X47" s="577"/>
      <c r="Y47" s="577"/>
      <c r="Z47" s="575"/>
      <c r="AA47" s="575"/>
      <c r="AB47" s="575"/>
      <c r="AC47" s="575"/>
      <c r="AD47" s="575"/>
      <c r="AE47" s="575"/>
      <c r="AF47" s="575"/>
      <c r="AG47" s="631" t="s">
        <v>46</v>
      </c>
      <c r="AH47" s="700" t="s">
        <v>146</v>
      </c>
    </row>
    <row r="48" spans="1:60" s="626" customFormat="1" ht="85.5" customHeight="1" x14ac:dyDescent="0.25">
      <c r="A48" s="349"/>
      <c r="B48" s="349"/>
      <c r="C48" s="349"/>
      <c r="D48" s="349"/>
      <c r="E48" s="349"/>
      <c r="F48" s="566"/>
      <c r="G48" s="567"/>
      <c r="H48" s="891" t="s">
        <v>832</v>
      </c>
      <c r="I48" s="892"/>
      <c r="J48" s="621" t="s">
        <v>833</v>
      </c>
      <c r="K48" s="349" t="s">
        <v>154</v>
      </c>
      <c r="L48" s="622" t="s">
        <v>834</v>
      </c>
      <c r="M48" s="349" t="s">
        <v>154</v>
      </c>
      <c r="N48" s="349" t="s">
        <v>43</v>
      </c>
      <c r="O48" s="348" t="s">
        <v>95</v>
      </c>
      <c r="P48" s="348" t="s">
        <v>95</v>
      </c>
      <c r="Q48" s="623"/>
      <c r="R48" s="577"/>
      <c r="S48" s="577"/>
      <c r="T48" s="656">
        <v>0.25</v>
      </c>
      <c r="U48" s="577"/>
      <c r="V48" s="577"/>
      <c r="W48" s="577"/>
      <c r="X48" s="577"/>
      <c r="Y48" s="577"/>
      <c r="Z48" s="575"/>
      <c r="AA48" s="575"/>
      <c r="AB48" s="575"/>
      <c r="AC48" s="575"/>
      <c r="AD48" s="575"/>
      <c r="AE48" s="575"/>
      <c r="AF48" s="575"/>
      <c r="AG48" s="631" t="s">
        <v>46</v>
      </c>
      <c r="AH48" s="700" t="s">
        <v>146</v>
      </c>
    </row>
    <row r="49" spans="1:61" s="626" customFormat="1" ht="66.75" customHeight="1" x14ac:dyDescent="0.25">
      <c r="A49" s="349"/>
      <c r="B49" s="349"/>
      <c r="C49" s="349"/>
      <c r="D49" s="349"/>
      <c r="E49" s="349"/>
      <c r="F49" s="566"/>
      <c r="G49" s="566"/>
      <c r="H49" s="891" t="s">
        <v>835</v>
      </c>
      <c r="I49" s="892"/>
      <c r="J49" s="621" t="s">
        <v>836</v>
      </c>
      <c r="K49" s="349" t="s">
        <v>154</v>
      </c>
      <c r="L49" s="622" t="s">
        <v>834</v>
      </c>
      <c r="M49" s="349" t="s">
        <v>154</v>
      </c>
      <c r="N49" s="349" t="s">
        <v>43</v>
      </c>
      <c r="O49" s="348" t="s">
        <v>95</v>
      </c>
      <c r="P49" s="348" t="s">
        <v>95</v>
      </c>
      <c r="Q49" s="623"/>
      <c r="R49" s="577"/>
      <c r="S49" s="577"/>
      <c r="T49" s="656">
        <v>0.2</v>
      </c>
      <c r="U49" s="577"/>
      <c r="V49" s="577"/>
      <c r="W49" s="577"/>
      <c r="X49" s="577"/>
      <c r="Y49" s="577"/>
      <c r="Z49" s="575"/>
      <c r="AA49" s="575"/>
      <c r="AB49" s="575"/>
      <c r="AC49" s="575"/>
      <c r="AD49" s="575"/>
      <c r="AE49" s="575"/>
      <c r="AF49" s="575"/>
      <c r="AG49" s="631" t="s">
        <v>46</v>
      </c>
      <c r="AH49" s="700" t="s">
        <v>146</v>
      </c>
    </row>
    <row r="50" spans="1:61" s="626" customFormat="1" ht="37.5" customHeight="1" x14ac:dyDescent="0.25">
      <c r="A50" s="349"/>
      <c r="B50" s="349"/>
      <c r="C50" s="349"/>
      <c r="D50" s="349"/>
      <c r="E50" s="349"/>
      <c r="F50" s="566"/>
      <c r="G50" s="567"/>
      <c r="H50" s="891" t="s">
        <v>837</v>
      </c>
      <c r="I50" s="892"/>
      <c r="J50" s="621" t="s">
        <v>838</v>
      </c>
      <c r="K50" s="349" t="s">
        <v>154</v>
      </c>
      <c r="L50" s="622" t="s">
        <v>834</v>
      </c>
      <c r="M50" s="349" t="s">
        <v>154</v>
      </c>
      <c r="N50" s="349" t="s">
        <v>43</v>
      </c>
      <c r="O50" s="348" t="s">
        <v>95</v>
      </c>
      <c r="P50" s="348" t="s">
        <v>95</v>
      </c>
      <c r="Q50" s="623"/>
      <c r="R50" s="577"/>
      <c r="S50" s="577"/>
      <c r="T50" s="656">
        <v>0.1</v>
      </c>
      <c r="U50" s="577"/>
      <c r="V50" s="577"/>
      <c r="W50" s="577"/>
      <c r="X50" s="577"/>
      <c r="Y50" s="577"/>
      <c r="Z50" s="575"/>
      <c r="AA50" s="575"/>
      <c r="AB50" s="575"/>
      <c r="AC50" s="575"/>
      <c r="AD50" s="575"/>
      <c r="AE50" s="575"/>
      <c r="AF50" s="575"/>
      <c r="AG50" s="631" t="s">
        <v>46</v>
      </c>
      <c r="AH50" s="358">
        <v>84000</v>
      </c>
    </row>
    <row r="51" spans="1:61" s="626" customFormat="1" ht="37.5" customHeight="1" x14ac:dyDescent="0.25">
      <c r="A51" s="349"/>
      <c r="B51" s="349"/>
      <c r="C51" s="349"/>
      <c r="D51" s="349"/>
      <c r="E51" s="349"/>
      <c r="F51" s="566"/>
      <c r="G51" s="566"/>
      <c r="H51" s="891" t="s">
        <v>839</v>
      </c>
      <c r="I51" s="892"/>
      <c r="J51" s="621" t="s">
        <v>840</v>
      </c>
      <c r="K51" s="349" t="s">
        <v>154</v>
      </c>
      <c r="L51" s="622" t="s">
        <v>834</v>
      </c>
      <c r="M51" s="349" t="s">
        <v>154</v>
      </c>
      <c r="N51" s="349" t="s">
        <v>43</v>
      </c>
      <c r="O51" s="348" t="s">
        <v>95</v>
      </c>
      <c r="P51" s="348" t="s">
        <v>95</v>
      </c>
      <c r="Q51" s="623"/>
      <c r="R51" s="577"/>
      <c r="S51" s="577"/>
      <c r="T51" s="656">
        <v>0.1</v>
      </c>
      <c r="U51" s="577"/>
      <c r="V51" s="577"/>
      <c r="W51" s="577"/>
      <c r="X51" s="577"/>
      <c r="Y51" s="577"/>
      <c r="Z51" s="575"/>
      <c r="AA51" s="575"/>
      <c r="AB51" s="575"/>
      <c r="AC51" s="575"/>
      <c r="AD51" s="575"/>
      <c r="AE51" s="575"/>
      <c r="AF51" s="575"/>
      <c r="AG51" s="631" t="s">
        <v>46</v>
      </c>
      <c r="AH51" s="700" t="s">
        <v>146</v>
      </c>
    </row>
    <row r="52" spans="1:61" s="626" customFormat="1" ht="37.5" customHeight="1" x14ac:dyDescent="0.25">
      <c r="A52" s="349"/>
      <c r="B52" s="349"/>
      <c r="C52" s="349"/>
      <c r="D52" s="349"/>
      <c r="E52" s="349"/>
      <c r="F52" s="566"/>
      <c r="G52" s="567"/>
      <c r="H52" s="891" t="s">
        <v>841</v>
      </c>
      <c r="I52" s="892"/>
      <c r="J52" s="621" t="s">
        <v>842</v>
      </c>
      <c r="K52" s="349" t="s">
        <v>154</v>
      </c>
      <c r="L52" s="622" t="s">
        <v>834</v>
      </c>
      <c r="M52" s="349" t="s">
        <v>154</v>
      </c>
      <c r="N52" s="349" t="s">
        <v>43</v>
      </c>
      <c r="O52" s="348" t="s">
        <v>95</v>
      </c>
      <c r="P52" s="348" t="s">
        <v>95</v>
      </c>
      <c r="Q52" s="623"/>
      <c r="R52" s="577"/>
      <c r="S52" s="577"/>
      <c r="T52" s="656">
        <v>0.05</v>
      </c>
      <c r="U52" s="577"/>
      <c r="V52" s="577"/>
      <c r="W52" s="577"/>
      <c r="X52" s="577"/>
      <c r="Y52" s="577"/>
      <c r="Z52" s="575"/>
      <c r="AA52" s="575"/>
      <c r="AB52" s="575"/>
      <c r="AC52" s="575"/>
      <c r="AD52" s="575"/>
      <c r="AE52" s="575"/>
      <c r="AF52" s="575"/>
      <c r="AG52" s="631" t="s">
        <v>46</v>
      </c>
      <c r="AH52" s="700" t="s">
        <v>146</v>
      </c>
    </row>
    <row r="53" spans="1:61" s="626" customFormat="1" ht="52.5" customHeight="1" x14ac:dyDescent="0.25">
      <c r="A53" s="349"/>
      <c r="B53" s="349"/>
      <c r="C53" s="349"/>
      <c r="D53" s="349"/>
      <c r="E53" s="349"/>
      <c r="F53" s="566"/>
      <c r="G53" s="566"/>
      <c r="H53" s="891" t="s">
        <v>843</v>
      </c>
      <c r="I53" s="892"/>
      <c r="J53" s="621" t="s">
        <v>844</v>
      </c>
      <c r="K53" s="349" t="s">
        <v>154</v>
      </c>
      <c r="L53" s="622" t="s">
        <v>834</v>
      </c>
      <c r="M53" s="349" t="s">
        <v>154</v>
      </c>
      <c r="N53" s="349" t="s">
        <v>43</v>
      </c>
      <c r="O53" s="348" t="s">
        <v>95</v>
      </c>
      <c r="P53" s="348" t="s">
        <v>95</v>
      </c>
      <c r="Q53" s="623"/>
      <c r="R53" s="577"/>
      <c r="S53" s="577"/>
      <c r="T53" s="656">
        <v>0.1</v>
      </c>
      <c r="U53" s="577"/>
      <c r="V53" s="577"/>
      <c r="W53" s="577"/>
      <c r="X53" s="577"/>
      <c r="Y53" s="577"/>
      <c r="Z53" s="575"/>
      <c r="AA53" s="575"/>
      <c r="AB53" s="575"/>
      <c r="AC53" s="575"/>
      <c r="AD53" s="575"/>
      <c r="AE53" s="575"/>
      <c r="AF53" s="575"/>
      <c r="AG53" s="631" t="s">
        <v>46</v>
      </c>
      <c r="AH53" s="700" t="s">
        <v>146</v>
      </c>
    </row>
    <row r="54" spans="1:61" s="626" customFormat="1" ht="55.5" customHeight="1" x14ac:dyDescent="0.25">
      <c r="A54" s="349"/>
      <c r="B54" s="349"/>
      <c r="C54" s="349"/>
      <c r="D54" s="349"/>
      <c r="E54" s="349"/>
      <c r="F54" s="566"/>
      <c r="G54" s="567"/>
      <c r="H54" s="891" t="s">
        <v>845</v>
      </c>
      <c r="I54" s="892"/>
      <c r="J54" s="621" t="s">
        <v>846</v>
      </c>
      <c r="K54" s="349" t="s">
        <v>154</v>
      </c>
      <c r="L54" s="622" t="s">
        <v>817</v>
      </c>
      <c r="M54" s="349" t="s">
        <v>154</v>
      </c>
      <c r="N54" s="349" t="s">
        <v>43</v>
      </c>
      <c r="O54" s="348" t="s">
        <v>95</v>
      </c>
      <c r="P54" s="348" t="s">
        <v>95</v>
      </c>
      <c r="Q54" s="623"/>
      <c r="R54" s="577"/>
      <c r="S54" s="577"/>
      <c r="T54" s="656">
        <v>0.1</v>
      </c>
      <c r="U54" s="577"/>
      <c r="V54" s="577"/>
      <c r="W54" s="577"/>
      <c r="X54" s="577"/>
      <c r="Y54" s="577"/>
      <c r="Z54" s="575"/>
      <c r="AA54" s="575"/>
      <c r="AB54" s="575"/>
      <c r="AC54" s="575"/>
      <c r="AD54" s="575"/>
      <c r="AE54" s="575"/>
      <c r="AF54" s="575"/>
      <c r="AG54" s="631" t="s">
        <v>46</v>
      </c>
      <c r="AH54" s="700" t="s">
        <v>146</v>
      </c>
    </row>
    <row r="55" spans="1:61" s="645" customFormat="1" ht="42" customHeight="1" x14ac:dyDescent="0.25">
      <c r="A55" s="657"/>
      <c r="B55" s="657"/>
      <c r="C55" s="657">
        <v>2</v>
      </c>
      <c r="D55" s="657"/>
      <c r="E55" s="657"/>
      <c r="G55" s="881" t="s">
        <v>847</v>
      </c>
      <c r="H55" s="882"/>
      <c r="I55" s="882"/>
      <c r="J55" s="882"/>
      <c r="K55" s="883"/>
      <c r="L55" s="544" t="s">
        <v>848</v>
      </c>
      <c r="M55" s="658"/>
      <c r="N55" s="659"/>
      <c r="O55" s="658" t="s">
        <v>14</v>
      </c>
      <c r="P55" s="544" t="s">
        <v>17</v>
      </c>
      <c r="Q55" s="546" t="s">
        <v>102</v>
      </c>
      <c r="R55" s="660">
        <v>1</v>
      </c>
      <c r="S55" s="661"/>
      <c r="T55" s="662">
        <v>0.2</v>
      </c>
      <c r="U55" s="663"/>
      <c r="V55" s="664"/>
      <c r="W55" s="663"/>
      <c r="X55" s="664"/>
      <c r="Y55" s="663"/>
      <c r="Z55" s="664"/>
      <c r="AA55" s="664"/>
      <c r="AB55" s="664"/>
      <c r="AC55" s="664"/>
      <c r="AD55" s="664"/>
      <c r="AE55" s="664"/>
      <c r="AF55" s="664"/>
      <c r="AG55" s="665" t="s">
        <v>46</v>
      </c>
      <c r="AH55" s="705">
        <f>SUM(AH56:AH65)</f>
        <v>0</v>
      </c>
      <c r="AI55" s="666"/>
      <c r="AJ55" s="666"/>
      <c r="AK55" s="666"/>
      <c r="AL55" s="666"/>
      <c r="AM55" s="666"/>
      <c r="AN55" s="666"/>
      <c r="AO55" s="666"/>
      <c r="AP55" s="666"/>
      <c r="AQ55" s="666"/>
      <c r="AR55" s="666"/>
      <c r="AS55" s="666"/>
      <c r="AT55" s="666"/>
      <c r="AU55" s="666"/>
      <c r="AV55" s="666"/>
      <c r="AW55" s="666"/>
      <c r="AX55" s="666"/>
      <c r="AY55" s="666"/>
      <c r="AZ55" s="666"/>
      <c r="BA55" s="666"/>
      <c r="BB55" s="666"/>
      <c r="BC55" s="666"/>
      <c r="BD55" s="666"/>
      <c r="BE55" s="666"/>
      <c r="BF55" s="666"/>
      <c r="BG55" s="666"/>
      <c r="BH55" s="666"/>
      <c r="BI55" s="667"/>
    </row>
    <row r="56" spans="1:61" s="626" customFormat="1" ht="42" x14ac:dyDescent="0.25">
      <c r="A56" s="349"/>
      <c r="B56" s="349"/>
      <c r="C56" s="668">
        <v>2</v>
      </c>
      <c r="D56" s="668">
        <v>1</v>
      </c>
      <c r="E56" s="668"/>
      <c r="F56" s="669"/>
      <c r="H56" s="891" t="s">
        <v>849</v>
      </c>
      <c r="I56" s="892"/>
      <c r="J56" s="670" t="s">
        <v>850</v>
      </c>
      <c r="K56" s="349" t="s">
        <v>154</v>
      </c>
      <c r="L56" s="622" t="s">
        <v>848</v>
      </c>
      <c r="M56" s="622" t="s">
        <v>851</v>
      </c>
      <c r="N56" s="349" t="s">
        <v>43</v>
      </c>
      <c r="O56" s="348" t="s">
        <v>15</v>
      </c>
      <c r="P56" s="348" t="s">
        <v>17</v>
      </c>
      <c r="Q56" s="671"/>
      <c r="R56" s="672"/>
      <c r="S56" s="672"/>
      <c r="T56" s="673">
        <v>0.15</v>
      </c>
      <c r="U56" s="672"/>
      <c r="V56" s="672"/>
      <c r="W56" s="672"/>
      <c r="X56" s="672"/>
      <c r="Y56" s="672"/>
      <c r="Z56" s="674"/>
      <c r="AA56" s="674"/>
      <c r="AB56" s="674"/>
      <c r="AC56" s="675"/>
      <c r="AD56" s="675"/>
      <c r="AE56" s="675"/>
      <c r="AF56" s="675"/>
      <c r="AG56" s="622" t="s">
        <v>46</v>
      </c>
      <c r="AH56" s="701" t="s">
        <v>146</v>
      </c>
      <c r="AI56" s="676"/>
      <c r="AJ56" s="676"/>
      <c r="AK56" s="676"/>
      <c r="AL56" s="676"/>
      <c r="AM56" s="676"/>
      <c r="AN56" s="676"/>
      <c r="AO56" s="676"/>
      <c r="AP56" s="676"/>
      <c r="AQ56" s="676"/>
      <c r="AR56" s="676"/>
      <c r="AS56" s="676"/>
      <c r="AT56" s="676"/>
      <c r="AU56" s="676"/>
      <c r="AV56" s="676"/>
      <c r="AW56" s="676"/>
      <c r="AX56" s="676"/>
      <c r="AY56" s="676"/>
      <c r="AZ56" s="676"/>
      <c r="BA56" s="676"/>
      <c r="BB56" s="676"/>
      <c r="BC56" s="676"/>
      <c r="BD56" s="676"/>
      <c r="BE56" s="676"/>
      <c r="BF56" s="676"/>
      <c r="BG56" s="676"/>
      <c r="BH56" s="676"/>
      <c r="BI56" s="676"/>
    </row>
    <row r="57" spans="1:61" s="626" customFormat="1" ht="42" x14ac:dyDescent="0.25">
      <c r="A57" s="349" t="str">
        <f>+ CONCATENATE("ID", "-", B57, "-",C57, ".", D57, ".", E57)</f>
        <v>ID-DAF-2.1.1</v>
      </c>
      <c r="B57" s="349" t="s">
        <v>154</v>
      </c>
      <c r="C57" s="668">
        <v>2</v>
      </c>
      <c r="D57" s="668">
        <v>1</v>
      </c>
      <c r="E57" s="668">
        <v>1</v>
      </c>
      <c r="F57" s="669"/>
      <c r="G57" s="669"/>
      <c r="H57" s="891" t="s">
        <v>852</v>
      </c>
      <c r="I57" s="892"/>
      <c r="J57" s="670" t="s">
        <v>853</v>
      </c>
      <c r="K57" s="349" t="s">
        <v>348</v>
      </c>
      <c r="L57" s="622" t="s">
        <v>848</v>
      </c>
      <c r="M57" s="622" t="s">
        <v>851</v>
      </c>
      <c r="N57" s="349" t="s">
        <v>43</v>
      </c>
      <c r="O57" s="348" t="s">
        <v>16</v>
      </c>
      <c r="P57" s="348" t="s">
        <v>17</v>
      </c>
      <c r="Q57" s="671"/>
      <c r="R57" s="672"/>
      <c r="S57" s="672"/>
      <c r="T57" s="673">
        <v>0.1</v>
      </c>
      <c r="U57" s="672"/>
      <c r="V57" s="672"/>
      <c r="W57" s="672"/>
      <c r="X57" s="672"/>
      <c r="Y57" s="672"/>
      <c r="Z57" s="674"/>
      <c r="AA57" s="674"/>
      <c r="AB57" s="674"/>
      <c r="AC57" s="675"/>
      <c r="AD57" s="675"/>
      <c r="AE57" s="675"/>
      <c r="AF57" s="675"/>
      <c r="AG57" s="622" t="s">
        <v>46</v>
      </c>
      <c r="AH57" s="701" t="s">
        <v>146</v>
      </c>
      <c r="AI57" s="676"/>
      <c r="AJ57" s="676"/>
      <c r="AK57" s="676"/>
      <c r="AL57" s="676"/>
      <c r="AM57" s="676"/>
      <c r="AN57" s="676"/>
      <c r="AO57" s="676"/>
      <c r="AP57" s="676"/>
      <c r="AQ57" s="676"/>
      <c r="AR57" s="676"/>
      <c r="AS57" s="676"/>
      <c r="AT57" s="676"/>
      <c r="AU57" s="676"/>
      <c r="AV57" s="676"/>
      <c r="AW57" s="676"/>
      <c r="AX57" s="676"/>
      <c r="AY57" s="676"/>
      <c r="AZ57" s="676"/>
      <c r="BA57" s="676"/>
      <c r="BB57" s="676"/>
      <c r="BC57" s="676"/>
      <c r="BD57" s="676"/>
      <c r="BE57" s="676"/>
      <c r="BF57" s="676"/>
      <c r="BG57" s="676"/>
      <c r="BH57" s="676"/>
      <c r="BI57" s="676"/>
    </row>
    <row r="58" spans="1:61" s="626" customFormat="1" ht="42" x14ac:dyDescent="0.25">
      <c r="A58" s="349" t="str">
        <f t="shared" ref="A58:A59" si="3">+ CONCATENATE("ID", "-", B58, "-",C58, ".", D58, ".", E58)</f>
        <v>ID-DAF-2.1.3</v>
      </c>
      <c r="B58" s="349" t="s">
        <v>154</v>
      </c>
      <c r="C58" s="668">
        <v>2</v>
      </c>
      <c r="D58" s="668">
        <v>1</v>
      </c>
      <c r="E58" s="668">
        <v>3</v>
      </c>
      <c r="F58" s="669"/>
      <c r="G58" s="669"/>
      <c r="H58" s="891" t="s">
        <v>854</v>
      </c>
      <c r="I58" s="892"/>
      <c r="J58" s="670" t="s">
        <v>855</v>
      </c>
      <c r="K58" s="349" t="s">
        <v>154</v>
      </c>
      <c r="L58" s="622" t="s">
        <v>856</v>
      </c>
      <c r="M58" s="622" t="s">
        <v>69</v>
      </c>
      <c r="N58" s="349" t="s">
        <v>43</v>
      </c>
      <c r="O58" s="348" t="s">
        <v>16</v>
      </c>
      <c r="P58" s="348" t="s">
        <v>17</v>
      </c>
      <c r="Q58" s="671"/>
      <c r="R58" s="672"/>
      <c r="S58" s="672"/>
      <c r="T58" s="673">
        <v>0.15</v>
      </c>
      <c r="U58" s="672"/>
      <c r="V58" s="672"/>
      <c r="W58" s="672"/>
      <c r="X58" s="672"/>
      <c r="Y58" s="672"/>
      <c r="Z58" s="674"/>
      <c r="AA58" s="674"/>
      <c r="AB58" s="674"/>
      <c r="AC58" s="675"/>
      <c r="AD58" s="674"/>
      <c r="AE58" s="674"/>
      <c r="AF58" s="674"/>
      <c r="AG58" s="622" t="s">
        <v>46</v>
      </c>
      <c r="AH58" s="701" t="s">
        <v>146</v>
      </c>
      <c r="AI58" s="676"/>
      <c r="AJ58" s="676"/>
      <c r="AK58" s="676"/>
      <c r="AL58" s="676"/>
      <c r="AM58" s="676"/>
      <c r="AN58" s="676"/>
      <c r="AO58" s="676"/>
      <c r="AP58" s="676"/>
      <c r="AQ58" s="676"/>
      <c r="AR58" s="676"/>
      <c r="AS58" s="676"/>
      <c r="AT58" s="676"/>
      <c r="AU58" s="676"/>
      <c r="AV58" s="676"/>
      <c r="AW58" s="676"/>
      <c r="AX58" s="676"/>
      <c r="AY58" s="676"/>
      <c r="AZ58" s="676"/>
      <c r="BA58" s="676"/>
      <c r="BB58" s="676"/>
      <c r="BC58" s="676"/>
      <c r="BD58" s="676"/>
      <c r="BE58" s="676"/>
      <c r="BF58" s="676"/>
      <c r="BG58" s="676"/>
      <c r="BH58" s="676"/>
      <c r="BI58" s="676"/>
    </row>
    <row r="59" spans="1:61" s="626" customFormat="1" ht="42" x14ac:dyDescent="0.25">
      <c r="A59" s="349" t="str">
        <f t="shared" si="3"/>
        <v>ID-DAF-2.1.4</v>
      </c>
      <c r="B59" s="349" t="s">
        <v>154</v>
      </c>
      <c r="C59" s="668">
        <v>2</v>
      </c>
      <c r="D59" s="668">
        <v>1</v>
      </c>
      <c r="E59" s="668">
        <v>4</v>
      </c>
      <c r="F59" s="669"/>
      <c r="G59" s="669"/>
      <c r="H59" s="891" t="s">
        <v>857</v>
      </c>
      <c r="I59" s="892"/>
      <c r="J59" s="670" t="s">
        <v>858</v>
      </c>
      <c r="K59" s="349" t="s">
        <v>154</v>
      </c>
      <c r="L59" s="622" t="s">
        <v>856</v>
      </c>
      <c r="M59" s="622" t="s">
        <v>154</v>
      </c>
      <c r="N59" s="349" t="s">
        <v>43</v>
      </c>
      <c r="O59" s="348" t="s">
        <v>16</v>
      </c>
      <c r="P59" s="348" t="s">
        <v>17</v>
      </c>
      <c r="Q59" s="671"/>
      <c r="R59" s="672"/>
      <c r="S59" s="672"/>
      <c r="T59" s="673">
        <v>0.1</v>
      </c>
      <c r="U59" s="672"/>
      <c r="V59" s="672"/>
      <c r="W59" s="672"/>
      <c r="X59" s="672"/>
      <c r="Y59" s="672"/>
      <c r="Z59" s="674"/>
      <c r="AA59" s="674"/>
      <c r="AB59" s="674"/>
      <c r="AC59" s="677"/>
      <c r="AD59" s="674"/>
      <c r="AE59" s="674"/>
      <c r="AF59" s="674"/>
      <c r="AG59" s="622" t="s">
        <v>46</v>
      </c>
      <c r="AH59" s="701" t="s">
        <v>146</v>
      </c>
      <c r="AI59" s="676"/>
      <c r="AJ59" s="676"/>
      <c r="AK59" s="676"/>
      <c r="AL59" s="676"/>
      <c r="AM59" s="676"/>
      <c r="AN59" s="676"/>
      <c r="AO59" s="676"/>
      <c r="AP59" s="676"/>
      <c r="AQ59" s="676"/>
      <c r="AR59" s="676"/>
      <c r="AS59" s="676"/>
      <c r="AT59" s="676"/>
      <c r="AU59" s="676"/>
      <c r="AV59" s="676"/>
      <c r="AW59" s="676"/>
      <c r="AX59" s="676"/>
      <c r="AY59" s="676"/>
      <c r="AZ59" s="676"/>
      <c r="BA59" s="676"/>
      <c r="BB59" s="676"/>
      <c r="BC59" s="676"/>
      <c r="BD59" s="676"/>
      <c r="BE59" s="676"/>
      <c r="BF59" s="676"/>
      <c r="BG59" s="676"/>
      <c r="BH59" s="676"/>
      <c r="BI59" s="676"/>
    </row>
    <row r="60" spans="1:61" s="626" customFormat="1" ht="42" x14ac:dyDescent="0.25">
      <c r="A60" s="349"/>
      <c r="B60" s="349"/>
      <c r="C60" s="668"/>
      <c r="D60" s="668"/>
      <c r="E60" s="668"/>
      <c r="F60" s="669"/>
      <c r="G60" s="669"/>
      <c r="H60" s="891" t="s">
        <v>859</v>
      </c>
      <c r="I60" s="892"/>
      <c r="J60" s="670" t="s">
        <v>860</v>
      </c>
      <c r="K60" s="349" t="s">
        <v>154</v>
      </c>
      <c r="L60" s="622" t="s">
        <v>856</v>
      </c>
      <c r="M60" s="622" t="s">
        <v>154</v>
      </c>
      <c r="N60" s="349" t="s">
        <v>43</v>
      </c>
      <c r="O60" s="348" t="s">
        <v>16</v>
      </c>
      <c r="P60" s="348" t="s">
        <v>17</v>
      </c>
      <c r="Q60" s="671"/>
      <c r="R60" s="672"/>
      <c r="S60" s="672"/>
      <c r="T60" s="673">
        <v>0.1</v>
      </c>
      <c r="U60" s="672"/>
      <c r="V60" s="672"/>
      <c r="W60" s="672"/>
      <c r="X60" s="672"/>
      <c r="Y60" s="672"/>
      <c r="Z60" s="674"/>
      <c r="AA60" s="674"/>
      <c r="AB60" s="674"/>
      <c r="AC60" s="677"/>
      <c r="AD60" s="674"/>
      <c r="AE60" s="674"/>
      <c r="AF60" s="674"/>
      <c r="AG60" s="631" t="s">
        <v>46</v>
      </c>
      <c r="AH60" s="701" t="s">
        <v>146</v>
      </c>
      <c r="AI60" s="676"/>
      <c r="AJ60" s="676"/>
      <c r="AK60" s="676"/>
      <c r="AL60" s="676"/>
      <c r="AM60" s="676"/>
      <c r="AN60" s="676"/>
      <c r="AO60" s="676"/>
      <c r="AP60" s="676"/>
      <c r="AQ60" s="676"/>
      <c r="AR60" s="676"/>
      <c r="AS60" s="676"/>
      <c r="AT60" s="676"/>
      <c r="AU60" s="676"/>
      <c r="AV60" s="676"/>
      <c r="AW60" s="676"/>
      <c r="AX60" s="676"/>
      <c r="AY60" s="676"/>
      <c r="AZ60" s="676"/>
      <c r="BA60" s="676"/>
      <c r="BB60" s="676"/>
      <c r="BC60" s="676"/>
      <c r="BD60" s="676"/>
      <c r="BE60" s="676"/>
      <c r="BF60" s="676"/>
      <c r="BG60" s="676"/>
      <c r="BH60" s="676"/>
      <c r="BI60" s="676"/>
    </row>
    <row r="61" spans="1:61" s="626" customFormat="1" ht="42" x14ac:dyDescent="0.25">
      <c r="A61" s="349"/>
      <c r="B61" s="349"/>
      <c r="C61" s="668"/>
      <c r="D61" s="668"/>
      <c r="E61" s="668"/>
      <c r="F61" s="669"/>
      <c r="G61" s="669"/>
      <c r="H61" s="891" t="s">
        <v>861</v>
      </c>
      <c r="I61" s="892"/>
      <c r="J61" s="670" t="s">
        <v>862</v>
      </c>
      <c r="K61" s="349" t="s">
        <v>154</v>
      </c>
      <c r="L61" s="622" t="s">
        <v>856</v>
      </c>
      <c r="M61" s="622" t="s">
        <v>154</v>
      </c>
      <c r="N61" s="349" t="s">
        <v>43</v>
      </c>
      <c r="O61" s="348" t="s">
        <v>16</v>
      </c>
      <c r="P61" s="348" t="s">
        <v>17</v>
      </c>
      <c r="Q61" s="671"/>
      <c r="R61" s="672"/>
      <c r="S61" s="672"/>
      <c r="T61" s="673">
        <v>0.1</v>
      </c>
      <c r="U61" s="672"/>
      <c r="V61" s="672"/>
      <c r="W61" s="672"/>
      <c r="X61" s="672"/>
      <c r="Y61" s="672"/>
      <c r="Z61" s="674"/>
      <c r="AA61" s="674"/>
      <c r="AB61" s="674"/>
      <c r="AC61" s="677"/>
      <c r="AD61" s="674"/>
      <c r="AE61" s="674"/>
      <c r="AF61" s="674"/>
      <c r="AG61" s="631" t="s">
        <v>46</v>
      </c>
      <c r="AH61" s="701" t="s">
        <v>146</v>
      </c>
      <c r="AI61" s="676"/>
      <c r="AJ61" s="676"/>
      <c r="AK61" s="676"/>
      <c r="AL61" s="676"/>
      <c r="AM61" s="676"/>
      <c r="AN61" s="676"/>
      <c r="AO61" s="676"/>
      <c r="AP61" s="676"/>
      <c r="AQ61" s="676"/>
      <c r="AR61" s="676"/>
      <c r="AS61" s="676"/>
      <c r="AT61" s="676"/>
      <c r="AU61" s="676"/>
      <c r="AV61" s="676"/>
      <c r="AW61" s="676"/>
      <c r="AX61" s="676"/>
      <c r="AY61" s="676"/>
      <c r="AZ61" s="676"/>
      <c r="BA61" s="676"/>
      <c r="BB61" s="676"/>
      <c r="BC61" s="676"/>
      <c r="BD61" s="676"/>
      <c r="BE61" s="676"/>
      <c r="BF61" s="676"/>
      <c r="BG61" s="676"/>
      <c r="BH61" s="676"/>
      <c r="BI61" s="676"/>
    </row>
    <row r="62" spans="1:61" s="626" customFormat="1" ht="76.5" customHeight="1" x14ac:dyDescent="0.25">
      <c r="A62" s="349"/>
      <c r="B62" s="349"/>
      <c r="C62" s="668"/>
      <c r="D62" s="668"/>
      <c r="E62" s="668"/>
      <c r="F62" s="669"/>
      <c r="G62" s="669"/>
      <c r="H62" s="891" t="s">
        <v>863</v>
      </c>
      <c r="I62" s="892"/>
      <c r="J62" s="670" t="s">
        <v>864</v>
      </c>
      <c r="K62" s="349" t="s">
        <v>154</v>
      </c>
      <c r="L62" s="622" t="s">
        <v>856</v>
      </c>
      <c r="M62" s="622" t="s">
        <v>154</v>
      </c>
      <c r="N62" s="349" t="s">
        <v>43</v>
      </c>
      <c r="O62" s="348" t="s">
        <v>16</v>
      </c>
      <c r="P62" s="348" t="s">
        <v>17</v>
      </c>
      <c r="Q62" s="671"/>
      <c r="R62" s="672"/>
      <c r="S62" s="672"/>
      <c r="T62" s="673">
        <v>0.05</v>
      </c>
      <c r="U62" s="672"/>
      <c r="V62" s="672"/>
      <c r="W62" s="672"/>
      <c r="X62" s="672"/>
      <c r="Y62" s="672"/>
      <c r="Z62" s="674"/>
      <c r="AA62" s="674"/>
      <c r="AB62" s="674"/>
      <c r="AC62" s="677"/>
      <c r="AD62" s="674"/>
      <c r="AE62" s="674"/>
      <c r="AF62" s="674"/>
      <c r="AG62" s="631" t="s">
        <v>46</v>
      </c>
      <c r="AH62" s="701" t="s">
        <v>146</v>
      </c>
      <c r="AI62" s="676"/>
      <c r="AJ62" s="676"/>
      <c r="AK62" s="676"/>
      <c r="AL62" s="676"/>
      <c r="AM62" s="676"/>
      <c r="AN62" s="676"/>
      <c r="AO62" s="676"/>
      <c r="AP62" s="676"/>
      <c r="AQ62" s="676"/>
      <c r="AR62" s="676"/>
      <c r="AS62" s="676"/>
      <c r="AT62" s="676"/>
      <c r="AU62" s="676"/>
      <c r="AV62" s="676"/>
      <c r="AW62" s="676"/>
      <c r="AX62" s="676"/>
      <c r="AY62" s="676"/>
      <c r="AZ62" s="676"/>
      <c r="BA62" s="676"/>
      <c r="BB62" s="676"/>
      <c r="BC62" s="676"/>
      <c r="BD62" s="676"/>
      <c r="BE62" s="676"/>
      <c r="BF62" s="676"/>
      <c r="BG62" s="676"/>
      <c r="BH62" s="676"/>
      <c r="BI62" s="676"/>
    </row>
    <row r="63" spans="1:61" s="626" customFormat="1" ht="67.5" customHeight="1" x14ac:dyDescent="0.25">
      <c r="A63" s="349"/>
      <c r="B63" s="349"/>
      <c r="C63" s="668"/>
      <c r="D63" s="668"/>
      <c r="E63" s="668"/>
      <c r="F63" s="669"/>
      <c r="G63" s="669"/>
      <c r="H63" s="891" t="s">
        <v>865</v>
      </c>
      <c r="I63" s="892"/>
      <c r="J63" s="670" t="s">
        <v>866</v>
      </c>
      <c r="K63" s="349" t="s">
        <v>154</v>
      </c>
      <c r="L63" s="622" t="s">
        <v>856</v>
      </c>
      <c r="M63" s="622" t="s">
        <v>154</v>
      </c>
      <c r="N63" s="349" t="s">
        <v>43</v>
      </c>
      <c r="O63" s="348" t="s">
        <v>16</v>
      </c>
      <c r="P63" s="348" t="s">
        <v>17</v>
      </c>
      <c r="Q63" s="671"/>
      <c r="R63" s="672"/>
      <c r="S63" s="672"/>
      <c r="T63" s="673">
        <v>0.1</v>
      </c>
      <c r="U63" s="672"/>
      <c r="V63" s="672"/>
      <c r="W63" s="672"/>
      <c r="X63" s="672"/>
      <c r="Y63" s="672"/>
      <c r="Z63" s="674"/>
      <c r="AA63" s="674"/>
      <c r="AB63" s="674"/>
      <c r="AC63" s="677"/>
      <c r="AD63" s="674"/>
      <c r="AE63" s="674"/>
      <c r="AF63" s="674"/>
      <c r="AG63" s="631" t="s">
        <v>46</v>
      </c>
      <c r="AH63" s="701" t="s">
        <v>146</v>
      </c>
      <c r="AI63" s="676"/>
      <c r="AJ63" s="676"/>
      <c r="AK63" s="676"/>
      <c r="AL63" s="676"/>
      <c r="AM63" s="676"/>
      <c r="AN63" s="676"/>
      <c r="AO63" s="676"/>
      <c r="AP63" s="676"/>
      <c r="AQ63" s="676"/>
      <c r="AR63" s="676"/>
      <c r="AS63" s="676"/>
      <c r="AT63" s="676"/>
      <c r="AU63" s="676"/>
      <c r="AV63" s="676"/>
      <c r="AW63" s="676"/>
      <c r="AX63" s="676"/>
      <c r="AY63" s="676"/>
      <c r="AZ63" s="676"/>
      <c r="BA63" s="676"/>
      <c r="BB63" s="676"/>
      <c r="BC63" s="676"/>
      <c r="BD63" s="676"/>
      <c r="BE63" s="676"/>
      <c r="BF63" s="676"/>
      <c r="BG63" s="676"/>
      <c r="BH63" s="676"/>
      <c r="BI63" s="676"/>
    </row>
    <row r="64" spans="1:61" s="626" customFormat="1" ht="55.5" customHeight="1" x14ac:dyDescent="0.25">
      <c r="A64" s="349"/>
      <c r="B64" s="349"/>
      <c r="C64" s="668"/>
      <c r="D64" s="668"/>
      <c r="E64" s="668"/>
      <c r="F64" s="669"/>
      <c r="G64" s="669"/>
      <c r="H64" s="891" t="s">
        <v>867</v>
      </c>
      <c r="I64" s="892"/>
      <c r="J64" s="670" t="s">
        <v>868</v>
      </c>
      <c r="K64" s="349" t="s">
        <v>154</v>
      </c>
      <c r="L64" s="622" t="s">
        <v>856</v>
      </c>
      <c r="M64" s="622" t="s">
        <v>154</v>
      </c>
      <c r="N64" s="349" t="s">
        <v>43</v>
      </c>
      <c r="O64" s="348" t="s">
        <v>14</v>
      </c>
      <c r="P64" s="348" t="s">
        <v>17</v>
      </c>
      <c r="Q64" s="671"/>
      <c r="R64" s="672"/>
      <c r="S64" s="672"/>
      <c r="T64" s="673">
        <v>0.1</v>
      </c>
      <c r="U64" s="672"/>
      <c r="V64" s="672"/>
      <c r="W64" s="672"/>
      <c r="X64" s="672"/>
      <c r="Y64" s="672"/>
      <c r="Z64" s="674"/>
      <c r="AA64" s="674"/>
      <c r="AB64" s="674"/>
      <c r="AC64" s="677"/>
      <c r="AD64" s="674"/>
      <c r="AE64" s="674"/>
      <c r="AF64" s="674"/>
      <c r="AG64" s="631" t="s">
        <v>46</v>
      </c>
      <c r="AH64" s="701" t="s">
        <v>146</v>
      </c>
      <c r="AI64" s="676"/>
      <c r="AJ64" s="676"/>
      <c r="AK64" s="676"/>
      <c r="AL64" s="676"/>
      <c r="AM64" s="676"/>
      <c r="AN64" s="676"/>
      <c r="AO64" s="676"/>
      <c r="AP64" s="676"/>
      <c r="AQ64" s="676"/>
      <c r="AR64" s="676"/>
      <c r="AS64" s="676"/>
      <c r="AT64" s="676"/>
      <c r="AU64" s="676"/>
      <c r="AV64" s="676"/>
      <c r="AW64" s="676"/>
      <c r="AX64" s="676"/>
      <c r="AY64" s="676"/>
      <c r="AZ64" s="676"/>
      <c r="BA64" s="676"/>
      <c r="BB64" s="676"/>
      <c r="BC64" s="676"/>
      <c r="BD64" s="676"/>
      <c r="BE64" s="676"/>
      <c r="BF64" s="676"/>
      <c r="BG64" s="676"/>
      <c r="BH64" s="676"/>
      <c r="BI64" s="676"/>
    </row>
    <row r="65" spans="1:61" s="626" customFormat="1" ht="72.75" customHeight="1" x14ac:dyDescent="0.25">
      <c r="A65" s="349"/>
      <c r="B65" s="349"/>
      <c r="C65" s="668"/>
      <c r="D65" s="668"/>
      <c r="E65" s="668"/>
      <c r="F65" s="669"/>
      <c r="G65" s="669"/>
      <c r="H65" s="891" t="s">
        <v>869</v>
      </c>
      <c r="I65" s="892"/>
      <c r="J65" s="670" t="s">
        <v>870</v>
      </c>
      <c r="K65" s="349" t="s">
        <v>154</v>
      </c>
      <c r="L65" s="622" t="s">
        <v>871</v>
      </c>
      <c r="M65" s="622" t="s">
        <v>246</v>
      </c>
      <c r="N65" s="349" t="s">
        <v>43</v>
      </c>
      <c r="O65" s="348" t="s">
        <v>14</v>
      </c>
      <c r="P65" s="348" t="s">
        <v>17</v>
      </c>
      <c r="Q65" s="671"/>
      <c r="R65" s="672"/>
      <c r="S65" s="672"/>
      <c r="T65" s="673">
        <v>0.05</v>
      </c>
      <c r="U65" s="672"/>
      <c r="V65" s="672"/>
      <c r="W65" s="672"/>
      <c r="X65" s="672"/>
      <c r="Y65" s="672"/>
      <c r="Z65" s="674"/>
      <c r="AA65" s="674"/>
      <c r="AB65" s="674"/>
      <c r="AC65" s="677"/>
      <c r="AD65" s="674"/>
      <c r="AE65" s="674"/>
      <c r="AF65" s="674"/>
      <c r="AG65" s="631" t="s">
        <v>46</v>
      </c>
      <c r="AH65" s="701" t="s">
        <v>146</v>
      </c>
      <c r="AI65" s="676"/>
      <c r="AJ65" s="676"/>
      <c r="AK65" s="676"/>
      <c r="AL65" s="676"/>
      <c r="AM65" s="676"/>
      <c r="AN65" s="676"/>
      <c r="AO65" s="676"/>
      <c r="AP65" s="676"/>
      <c r="AQ65" s="676"/>
      <c r="AR65" s="676"/>
      <c r="AS65" s="676"/>
      <c r="AT65" s="676"/>
      <c r="AU65" s="676"/>
      <c r="AV65" s="676"/>
      <c r="AW65" s="676"/>
      <c r="AX65" s="676"/>
      <c r="AY65" s="676"/>
      <c r="AZ65" s="676"/>
      <c r="BA65" s="676"/>
      <c r="BB65" s="676"/>
      <c r="BC65" s="676"/>
      <c r="BD65" s="676"/>
      <c r="BE65" s="676"/>
      <c r="BF65" s="676"/>
      <c r="BG65" s="676"/>
      <c r="BH65" s="676"/>
      <c r="BI65" s="676"/>
    </row>
    <row r="66" spans="1:61" s="645" customFormat="1" ht="37.5" customHeight="1" x14ac:dyDescent="0.25">
      <c r="A66" s="545"/>
      <c r="B66" s="545"/>
      <c r="C66" s="545"/>
      <c r="D66" s="545"/>
      <c r="E66" s="545"/>
      <c r="F66" s="543"/>
      <c r="G66" s="881" t="s">
        <v>872</v>
      </c>
      <c r="H66" s="882"/>
      <c r="I66" s="882"/>
      <c r="J66" s="882"/>
      <c r="K66" s="883"/>
      <c r="L66" s="544" t="s">
        <v>848</v>
      </c>
      <c r="M66" s="544"/>
      <c r="N66" s="545"/>
      <c r="O66" s="337" t="s">
        <v>95</v>
      </c>
      <c r="P66" s="337" t="s">
        <v>95</v>
      </c>
      <c r="Q66" s="546" t="s">
        <v>102</v>
      </c>
      <c r="R66" s="547">
        <v>1</v>
      </c>
      <c r="S66" s="335"/>
      <c r="T66" s="364">
        <v>0.1</v>
      </c>
      <c r="U66" s="545"/>
      <c r="V66" s="545"/>
      <c r="W66" s="549"/>
      <c r="X66" s="545"/>
      <c r="Y66" s="549"/>
      <c r="Z66" s="543"/>
      <c r="AA66" s="549"/>
      <c r="AB66" s="543"/>
      <c r="AC66" s="543"/>
      <c r="AD66" s="543"/>
      <c r="AE66" s="543"/>
      <c r="AF66" s="543"/>
      <c r="AG66" s="665" t="s">
        <v>46</v>
      </c>
      <c r="AH66" s="366">
        <f>SUM(AH67:AH71)</f>
        <v>0</v>
      </c>
    </row>
    <row r="67" spans="1:61" s="626" customFormat="1" ht="80.25" customHeight="1" x14ac:dyDescent="0.25">
      <c r="A67" s="349"/>
      <c r="B67" s="349"/>
      <c r="C67" s="349"/>
      <c r="D67" s="577"/>
      <c r="E67" s="577"/>
      <c r="F67" s="566"/>
      <c r="G67" s="566"/>
      <c r="H67" s="951" t="s">
        <v>873</v>
      </c>
      <c r="I67" s="952"/>
      <c r="J67" s="699" t="s">
        <v>874</v>
      </c>
      <c r="K67" s="349" t="s">
        <v>154</v>
      </c>
      <c r="L67" s="622" t="s">
        <v>817</v>
      </c>
      <c r="M67" s="577" t="s">
        <v>246</v>
      </c>
      <c r="N67" s="349" t="s">
        <v>43</v>
      </c>
      <c r="O67" s="348" t="s">
        <v>95</v>
      </c>
      <c r="P67" s="348" t="s">
        <v>95</v>
      </c>
      <c r="Q67" s="623"/>
      <c r="R67" s="577"/>
      <c r="S67" s="577"/>
      <c r="T67" s="625">
        <v>0.4</v>
      </c>
      <c r="U67" s="577"/>
      <c r="V67" s="577"/>
      <c r="W67" s="577"/>
      <c r="X67" s="577"/>
      <c r="Y67" s="577"/>
      <c r="Z67" s="575"/>
      <c r="AA67" s="575"/>
      <c r="AB67" s="575"/>
      <c r="AC67" s="632"/>
      <c r="AD67" s="632"/>
      <c r="AE67" s="632"/>
      <c r="AF67" s="632"/>
      <c r="AG67" s="631" t="s">
        <v>46</v>
      </c>
      <c r="AH67" s="701" t="s">
        <v>146</v>
      </c>
    </row>
    <row r="68" spans="1:61" s="626" customFormat="1" ht="78.75" customHeight="1" x14ac:dyDescent="0.25">
      <c r="A68" s="349"/>
      <c r="B68" s="349"/>
      <c r="C68" s="349"/>
      <c r="D68" s="577"/>
      <c r="E68" s="577"/>
      <c r="F68" s="566"/>
      <c r="G68" s="566"/>
      <c r="H68" s="951" t="s">
        <v>875</v>
      </c>
      <c r="I68" s="952"/>
      <c r="J68" s="621" t="s">
        <v>876</v>
      </c>
      <c r="K68" s="349" t="s">
        <v>154</v>
      </c>
      <c r="L68" s="622" t="s">
        <v>817</v>
      </c>
      <c r="M68" s="577" t="s">
        <v>246</v>
      </c>
      <c r="N68" s="349" t="s">
        <v>43</v>
      </c>
      <c r="O68" s="348" t="s">
        <v>95</v>
      </c>
      <c r="P68" s="348" t="s">
        <v>95</v>
      </c>
      <c r="Q68" s="623"/>
      <c r="R68" s="577"/>
      <c r="S68" s="577"/>
      <c r="T68" s="625">
        <v>0.2</v>
      </c>
      <c r="U68" s="577"/>
      <c r="V68" s="577"/>
      <c r="W68" s="577"/>
      <c r="X68" s="577"/>
      <c r="Y68" s="577"/>
      <c r="Z68" s="575"/>
      <c r="AA68" s="575"/>
      <c r="AB68" s="575"/>
      <c r="AC68" s="632"/>
      <c r="AD68" s="632"/>
      <c r="AE68" s="632"/>
      <c r="AF68" s="632"/>
      <c r="AG68" s="631" t="s">
        <v>46</v>
      </c>
      <c r="AH68" s="701" t="s">
        <v>146</v>
      </c>
    </row>
    <row r="69" spans="1:61" s="626" customFormat="1" ht="105" x14ac:dyDescent="0.25">
      <c r="A69" s="349"/>
      <c r="B69" s="349"/>
      <c r="C69" s="349"/>
      <c r="D69" s="577"/>
      <c r="E69" s="577"/>
      <c r="F69" s="566"/>
      <c r="G69" s="566"/>
      <c r="H69" s="951" t="s">
        <v>877</v>
      </c>
      <c r="I69" s="952"/>
      <c r="J69" s="621" t="s">
        <v>878</v>
      </c>
      <c r="K69" s="349" t="s">
        <v>154</v>
      </c>
      <c r="L69" s="622" t="s">
        <v>817</v>
      </c>
      <c r="M69" s="577" t="s">
        <v>246</v>
      </c>
      <c r="N69" s="349" t="s">
        <v>43</v>
      </c>
      <c r="O69" s="348" t="s">
        <v>95</v>
      </c>
      <c r="P69" s="348" t="s">
        <v>95</v>
      </c>
      <c r="Q69" s="623"/>
      <c r="R69" s="577"/>
      <c r="S69" s="577"/>
      <c r="T69" s="625">
        <v>0.1</v>
      </c>
      <c r="U69" s="577"/>
      <c r="V69" s="577"/>
      <c r="W69" s="577"/>
      <c r="X69" s="577"/>
      <c r="Y69" s="577"/>
      <c r="Z69" s="575"/>
      <c r="AA69" s="575"/>
      <c r="AB69" s="575"/>
      <c r="AC69" s="632"/>
      <c r="AD69" s="632"/>
      <c r="AE69" s="632"/>
      <c r="AF69" s="632"/>
      <c r="AG69" s="631" t="s">
        <v>46</v>
      </c>
      <c r="AH69" s="701" t="s">
        <v>146</v>
      </c>
    </row>
    <row r="70" spans="1:61" s="626" customFormat="1" ht="60" customHeight="1" x14ac:dyDescent="0.25">
      <c r="A70" s="349"/>
      <c r="B70" s="349"/>
      <c r="C70" s="349"/>
      <c r="D70" s="577"/>
      <c r="E70" s="577"/>
      <c r="F70" s="566"/>
      <c r="G70" s="566"/>
      <c r="H70" s="951" t="s">
        <v>879</v>
      </c>
      <c r="I70" s="952"/>
      <c r="J70" s="621" t="s">
        <v>880</v>
      </c>
      <c r="K70" s="349" t="s">
        <v>154</v>
      </c>
      <c r="L70" s="622" t="s">
        <v>817</v>
      </c>
      <c r="M70" s="577" t="s">
        <v>881</v>
      </c>
      <c r="N70" s="349" t="s">
        <v>43</v>
      </c>
      <c r="O70" s="348" t="s">
        <v>95</v>
      </c>
      <c r="P70" s="348" t="s">
        <v>95</v>
      </c>
      <c r="Q70" s="623"/>
      <c r="R70" s="577"/>
      <c r="S70" s="577"/>
      <c r="T70" s="625">
        <v>0.2</v>
      </c>
      <c r="U70" s="577"/>
      <c r="V70" s="577"/>
      <c r="W70" s="577"/>
      <c r="X70" s="577"/>
      <c r="Y70" s="577"/>
      <c r="Z70" s="575"/>
      <c r="AA70" s="575"/>
      <c r="AB70" s="575"/>
      <c r="AC70" s="632"/>
      <c r="AD70" s="632"/>
      <c r="AE70" s="632"/>
      <c r="AF70" s="632"/>
      <c r="AG70" s="631" t="s">
        <v>46</v>
      </c>
      <c r="AH70" s="701" t="s">
        <v>146</v>
      </c>
    </row>
    <row r="71" spans="1:61" s="626" customFormat="1" ht="49.5" customHeight="1" x14ac:dyDescent="0.25">
      <c r="A71" s="349"/>
      <c r="B71" s="349"/>
      <c r="C71" s="349"/>
      <c r="D71" s="577"/>
      <c r="E71" s="577"/>
      <c r="F71" s="566"/>
      <c r="G71" s="566"/>
      <c r="H71" s="951" t="s">
        <v>882</v>
      </c>
      <c r="I71" s="952"/>
      <c r="J71" s="621" t="s">
        <v>883</v>
      </c>
      <c r="K71" s="349" t="s">
        <v>154</v>
      </c>
      <c r="L71" s="622" t="s">
        <v>884</v>
      </c>
      <c r="M71" s="577" t="s">
        <v>881</v>
      </c>
      <c r="N71" s="349" t="s">
        <v>43</v>
      </c>
      <c r="O71" s="348" t="s">
        <v>95</v>
      </c>
      <c r="P71" s="348" t="s">
        <v>95</v>
      </c>
      <c r="Q71" s="623"/>
      <c r="R71" s="577"/>
      <c r="S71" s="577"/>
      <c r="T71" s="625">
        <v>0.1</v>
      </c>
      <c r="U71" s="577"/>
      <c r="V71" s="577"/>
      <c r="W71" s="577"/>
      <c r="X71" s="577"/>
      <c r="Y71" s="577"/>
      <c r="Z71" s="575"/>
      <c r="AA71" s="575"/>
      <c r="AB71" s="575"/>
      <c r="AC71" s="632"/>
      <c r="AD71" s="632"/>
      <c r="AE71" s="632"/>
      <c r="AF71" s="632"/>
      <c r="AG71" s="631" t="s">
        <v>46</v>
      </c>
      <c r="AH71" s="701" t="s">
        <v>146</v>
      </c>
    </row>
    <row r="72" spans="1:61" s="645" customFormat="1" ht="37.5" customHeight="1" x14ac:dyDescent="0.25">
      <c r="A72" s="545"/>
      <c r="B72" s="545"/>
      <c r="C72" s="545">
        <v>1</v>
      </c>
      <c r="D72" s="545">
        <v>7</v>
      </c>
      <c r="E72" s="545"/>
      <c r="F72" s="543"/>
      <c r="G72" s="881" t="s">
        <v>885</v>
      </c>
      <c r="H72" s="882"/>
      <c r="I72" s="882"/>
      <c r="J72" s="882"/>
      <c r="K72" s="883"/>
      <c r="L72" s="544" t="s">
        <v>834</v>
      </c>
      <c r="M72" s="544"/>
      <c r="N72" s="545"/>
      <c r="O72" s="544" t="s">
        <v>14</v>
      </c>
      <c r="P72" s="544" t="s">
        <v>17</v>
      </c>
      <c r="Q72" s="546" t="s">
        <v>102</v>
      </c>
      <c r="R72" s="547">
        <v>1</v>
      </c>
      <c r="S72" s="335"/>
      <c r="T72" s="364">
        <v>0.15</v>
      </c>
      <c r="U72" s="545"/>
      <c r="V72" s="545"/>
      <c r="W72" s="549"/>
      <c r="X72" s="545"/>
      <c r="Y72" s="549"/>
      <c r="Z72" s="543"/>
      <c r="AA72" s="549"/>
      <c r="AB72" s="543"/>
      <c r="AC72" s="543"/>
      <c r="AD72" s="543"/>
      <c r="AE72" s="543"/>
      <c r="AF72" s="543"/>
      <c r="AG72" s="544" t="s">
        <v>46</v>
      </c>
      <c r="AH72" s="366">
        <f>SUM(AH73:AH77)</f>
        <v>0</v>
      </c>
    </row>
    <row r="73" spans="1:61" s="626" customFormat="1" ht="54.75" customHeight="1" x14ac:dyDescent="0.25">
      <c r="A73" s="349" t="str">
        <f t="shared" ref="A73:A76" si="4">+ CONCATENATE("ID", "-", B73, "-",C73, ".", D73, ".", E73)</f>
        <v>ID-DAF-1.7.1</v>
      </c>
      <c r="B73" s="349" t="s">
        <v>154</v>
      </c>
      <c r="C73" s="349">
        <v>1</v>
      </c>
      <c r="D73" s="577">
        <v>7</v>
      </c>
      <c r="E73" s="577">
        <v>1</v>
      </c>
      <c r="F73" s="566"/>
      <c r="G73" s="566"/>
      <c r="H73" s="951" t="s">
        <v>886</v>
      </c>
      <c r="I73" s="952"/>
      <c r="J73" s="621" t="s">
        <v>887</v>
      </c>
      <c r="K73" s="349" t="s">
        <v>154</v>
      </c>
      <c r="L73" s="622" t="s">
        <v>888</v>
      </c>
      <c r="M73" s="577" t="s">
        <v>40</v>
      </c>
      <c r="N73" s="349" t="s">
        <v>43</v>
      </c>
      <c r="O73" s="584" t="s">
        <v>14</v>
      </c>
      <c r="P73" s="584" t="s">
        <v>16</v>
      </c>
      <c r="Q73" s="623"/>
      <c r="R73" s="577"/>
      <c r="S73" s="577"/>
      <c r="T73" s="625">
        <v>0.2</v>
      </c>
      <c r="U73" s="577"/>
      <c r="V73" s="577"/>
      <c r="W73" s="577"/>
      <c r="X73" s="577"/>
      <c r="Y73" s="577"/>
      <c r="Z73" s="575"/>
      <c r="AA73" s="575"/>
      <c r="AB73" s="575"/>
      <c r="AC73" s="632"/>
      <c r="AD73" s="632"/>
      <c r="AE73" s="632"/>
      <c r="AF73" s="632"/>
      <c r="AG73" s="622" t="s">
        <v>46</v>
      </c>
      <c r="AH73" s="701" t="s">
        <v>146</v>
      </c>
    </row>
    <row r="74" spans="1:61" s="626" customFormat="1" ht="51" customHeight="1" x14ac:dyDescent="0.25">
      <c r="A74" s="349" t="str">
        <f t="shared" si="4"/>
        <v>ID-DAF-1.7.3</v>
      </c>
      <c r="B74" s="349" t="s">
        <v>154</v>
      </c>
      <c r="C74" s="349">
        <v>1</v>
      </c>
      <c r="D74" s="577">
        <v>7</v>
      </c>
      <c r="E74" s="577">
        <v>3</v>
      </c>
      <c r="F74" s="566"/>
      <c r="G74" s="566"/>
      <c r="H74" s="951" t="s">
        <v>889</v>
      </c>
      <c r="I74" s="952"/>
      <c r="J74" s="621" t="s">
        <v>890</v>
      </c>
      <c r="K74" s="349" t="s">
        <v>154</v>
      </c>
      <c r="L74" s="622" t="s">
        <v>888</v>
      </c>
      <c r="M74" s="577" t="s">
        <v>40</v>
      </c>
      <c r="N74" s="349" t="s">
        <v>43</v>
      </c>
      <c r="O74" s="584" t="s">
        <v>15</v>
      </c>
      <c r="P74" s="584" t="s">
        <v>16</v>
      </c>
      <c r="Q74" s="623"/>
      <c r="R74" s="577"/>
      <c r="S74" s="577"/>
      <c r="T74" s="625">
        <v>0.15</v>
      </c>
      <c r="U74" s="577"/>
      <c r="V74" s="577"/>
      <c r="W74" s="577"/>
      <c r="X74" s="577"/>
      <c r="Y74" s="577"/>
      <c r="Z74" s="575"/>
      <c r="AA74" s="575"/>
      <c r="AB74" s="575"/>
      <c r="AC74" s="632"/>
      <c r="AD74" s="632"/>
      <c r="AE74" s="632"/>
      <c r="AF74" s="632"/>
      <c r="AG74" s="622" t="s">
        <v>46</v>
      </c>
      <c r="AH74" s="701" t="s">
        <v>146</v>
      </c>
    </row>
    <row r="75" spans="1:61" s="626" customFormat="1" ht="70.5" customHeight="1" x14ac:dyDescent="0.25">
      <c r="A75" s="349" t="str">
        <f t="shared" si="4"/>
        <v>ID-DAF-1.7.4</v>
      </c>
      <c r="B75" s="349" t="s">
        <v>154</v>
      </c>
      <c r="C75" s="349">
        <v>1</v>
      </c>
      <c r="D75" s="577">
        <v>7</v>
      </c>
      <c r="E75" s="577">
        <v>4</v>
      </c>
      <c r="F75" s="566"/>
      <c r="G75" s="566"/>
      <c r="H75" s="951" t="s">
        <v>891</v>
      </c>
      <c r="I75" s="952"/>
      <c r="J75" s="621" t="s">
        <v>892</v>
      </c>
      <c r="K75" s="349" t="s">
        <v>154</v>
      </c>
      <c r="L75" s="622" t="s">
        <v>888</v>
      </c>
      <c r="M75" s="577" t="s">
        <v>40</v>
      </c>
      <c r="N75" s="349" t="s">
        <v>43</v>
      </c>
      <c r="O75" s="584" t="s">
        <v>14</v>
      </c>
      <c r="P75" s="584" t="s">
        <v>16</v>
      </c>
      <c r="Q75" s="623"/>
      <c r="R75" s="577"/>
      <c r="S75" s="577"/>
      <c r="T75" s="625">
        <v>0.2</v>
      </c>
      <c r="U75" s="577"/>
      <c r="V75" s="577"/>
      <c r="W75" s="577"/>
      <c r="X75" s="577"/>
      <c r="Y75" s="577"/>
      <c r="Z75" s="575"/>
      <c r="AA75" s="575"/>
      <c r="AB75" s="575"/>
      <c r="AC75" s="632"/>
      <c r="AD75" s="632"/>
      <c r="AE75" s="632"/>
      <c r="AF75" s="632"/>
      <c r="AG75" s="622" t="s">
        <v>46</v>
      </c>
      <c r="AH75" s="701" t="s">
        <v>146</v>
      </c>
    </row>
    <row r="76" spans="1:61" s="626" customFormat="1" ht="45" customHeight="1" x14ac:dyDescent="0.25">
      <c r="A76" s="349" t="str">
        <f t="shared" si="4"/>
        <v>ID-DAF-1.7.5</v>
      </c>
      <c r="B76" s="349" t="s">
        <v>154</v>
      </c>
      <c r="C76" s="349">
        <v>1</v>
      </c>
      <c r="D76" s="577">
        <v>7</v>
      </c>
      <c r="E76" s="577">
        <v>5</v>
      </c>
      <c r="F76" s="566"/>
      <c r="G76" s="566"/>
      <c r="H76" s="951" t="s">
        <v>893</v>
      </c>
      <c r="I76" s="952"/>
      <c r="J76" s="621" t="s">
        <v>890</v>
      </c>
      <c r="K76" s="349" t="s">
        <v>154</v>
      </c>
      <c r="L76" s="622" t="s">
        <v>888</v>
      </c>
      <c r="M76" s="577" t="s">
        <v>40</v>
      </c>
      <c r="N76" s="349" t="s">
        <v>43</v>
      </c>
      <c r="O76" s="584" t="s">
        <v>14</v>
      </c>
      <c r="P76" s="584" t="s">
        <v>16</v>
      </c>
      <c r="Q76" s="623"/>
      <c r="R76" s="577"/>
      <c r="S76" s="577"/>
      <c r="T76" s="625">
        <v>0.1</v>
      </c>
      <c r="U76" s="577"/>
      <c r="V76" s="577"/>
      <c r="W76" s="577"/>
      <c r="X76" s="577"/>
      <c r="Y76" s="577"/>
      <c r="Z76" s="575"/>
      <c r="AA76" s="575"/>
      <c r="AB76" s="575"/>
      <c r="AC76" s="632"/>
      <c r="AD76" s="632"/>
      <c r="AE76" s="632"/>
      <c r="AF76" s="632"/>
      <c r="AG76" s="622" t="s">
        <v>46</v>
      </c>
      <c r="AH76" s="701" t="s">
        <v>146</v>
      </c>
    </row>
    <row r="77" spans="1:61" s="626" customFormat="1" ht="70.5" customHeight="1" x14ac:dyDescent="0.25">
      <c r="A77" s="349"/>
      <c r="B77" s="349"/>
      <c r="C77" s="349"/>
      <c r="D77" s="577"/>
      <c r="E77" s="577"/>
      <c r="F77" s="566"/>
      <c r="G77" s="566"/>
      <c r="H77" s="951" t="s">
        <v>894</v>
      </c>
      <c r="I77" s="952"/>
      <c r="J77" s="621" t="s">
        <v>895</v>
      </c>
      <c r="K77" s="349" t="s">
        <v>154</v>
      </c>
      <c r="L77" s="622" t="s">
        <v>888</v>
      </c>
      <c r="M77" s="577" t="s">
        <v>52</v>
      </c>
      <c r="N77" s="349" t="s">
        <v>43</v>
      </c>
      <c r="O77" s="584" t="s">
        <v>14</v>
      </c>
      <c r="P77" s="584" t="s">
        <v>17</v>
      </c>
      <c r="Q77" s="623"/>
      <c r="R77" s="577"/>
      <c r="S77" s="577"/>
      <c r="T77" s="625">
        <v>0.35</v>
      </c>
      <c r="U77" s="577"/>
      <c r="V77" s="577"/>
      <c r="W77" s="577"/>
      <c r="X77" s="577"/>
      <c r="Y77" s="577"/>
      <c r="Z77" s="575"/>
      <c r="AA77" s="575"/>
      <c r="AB77" s="575"/>
      <c r="AC77" s="632"/>
      <c r="AD77" s="632"/>
      <c r="AE77" s="632"/>
      <c r="AF77" s="632"/>
      <c r="AG77" s="622" t="s">
        <v>46</v>
      </c>
      <c r="AH77" s="701" t="s">
        <v>146</v>
      </c>
    </row>
    <row r="78" spans="1:61" s="645" customFormat="1" ht="42" x14ac:dyDescent="0.25">
      <c r="A78" s="545"/>
      <c r="B78" s="545"/>
      <c r="C78" s="545">
        <v>1</v>
      </c>
      <c r="D78" s="545">
        <v>8</v>
      </c>
      <c r="E78" s="545"/>
      <c r="F78" s="543"/>
      <c r="G78" s="881" t="s">
        <v>896</v>
      </c>
      <c r="H78" s="882"/>
      <c r="I78" s="882"/>
      <c r="J78" s="882"/>
      <c r="K78" s="883"/>
      <c r="L78" s="544" t="s">
        <v>834</v>
      </c>
      <c r="M78" s="544"/>
      <c r="N78" s="545"/>
      <c r="O78" s="544" t="s">
        <v>14</v>
      </c>
      <c r="P78" s="544" t="s">
        <v>17</v>
      </c>
      <c r="Q78" s="546" t="s">
        <v>102</v>
      </c>
      <c r="R78" s="547">
        <v>1</v>
      </c>
      <c r="S78" s="335"/>
      <c r="T78" s="364">
        <v>0.05</v>
      </c>
      <c r="U78" s="549"/>
      <c r="V78" s="545"/>
      <c r="W78" s="549"/>
      <c r="X78" s="545"/>
      <c r="Y78" s="549"/>
      <c r="Z78" s="543"/>
      <c r="AA78" s="549"/>
      <c r="AB78" s="543"/>
      <c r="AC78" s="543"/>
      <c r="AD78" s="543"/>
      <c r="AE78" s="543"/>
      <c r="AF78" s="543"/>
      <c r="AG78" s="544" t="s">
        <v>46</v>
      </c>
      <c r="AH78" s="366">
        <f>SUM(AH79:AH81)</f>
        <v>0</v>
      </c>
    </row>
    <row r="79" spans="1:61" s="626" customFormat="1" ht="42" x14ac:dyDescent="0.25">
      <c r="A79" s="349"/>
      <c r="B79" s="349"/>
      <c r="C79" s="349"/>
      <c r="D79" s="577"/>
      <c r="E79" s="577"/>
      <c r="F79" s="566"/>
      <c r="G79" s="566"/>
      <c r="H79" s="951" t="s">
        <v>897</v>
      </c>
      <c r="I79" s="952"/>
      <c r="J79" s="621" t="s">
        <v>898</v>
      </c>
      <c r="K79" s="349" t="s">
        <v>154</v>
      </c>
      <c r="L79" s="622" t="s">
        <v>834</v>
      </c>
      <c r="M79" s="577" t="s">
        <v>154</v>
      </c>
      <c r="N79" s="349" t="s">
        <v>43</v>
      </c>
      <c r="O79" s="584" t="s">
        <v>14</v>
      </c>
      <c r="P79" s="584" t="s">
        <v>17</v>
      </c>
      <c r="Q79" s="623"/>
      <c r="R79" s="577"/>
      <c r="S79" s="577"/>
      <c r="T79" s="625">
        <v>0.3</v>
      </c>
      <c r="U79" s="577"/>
      <c r="V79" s="577"/>
      <c r="W79" s="577"/>
      <c r="X79" s="577"/>
      <c r="Y79" s="577"/>
      <c r="Z79" s="575"/>
      <c r="AA79" s="575"/>
      <c r="AB79" s="575"/>
      <c r="AC79" s="632"/>
      <c r="AD79" s="632"/>
      <c r="AE79" s="632"/>
      <c r="AF79" s="632"/>
      <c r="AG79" s="622" t="s">
        <v>46</v>
      </c>
      <c r="AH79" s="701" t="s">
        <v>146</v>
      </c>
    </row>
    <row r="80" spans="1:61" s="626" customFormat="1" ht="41.65" customHeight="1" x14ac:dyDescent="0.25">
      <c r="A80" s="349"/>
      <c r="B80" s="349"/>
      <c r="C80" s="349"/>
      <c r="D80" s="577"/>
      <c r="E80" s="577"/>
      <c r="F80" s="566"/>
      <c r="G80" s="566"/>
      <c r="H80" s="951" t="s">
        <v>899</v>
      </c>
      <c r="I80" s="952"/>
      <c r="J80" s="621" t="s">
        <v>900</v>
      </c>
      <c r="K80" s="349" t="s">
        <v>154</v>
      </c>
      <c r="L80" s="622" t="s">
        <v>901</v>
      </c>
      <c r="M80" s="577" t="s">
        <v>154</v>
      </c>
      <c r="N80" s="349" t="s">
        <v>43</v>
      </c>
      <c r="O80" s="584" t="s">
        <v>14</v>
      </c>
      <c r="P80" s="584" t="s">
        <v>17</v>
      </c>
      <c r="Q80" s="623"/>
      <c r="R80" s="577"/>
      <c r="S80" s="577"/>
      <c r="T80" s="625">
        <v>0.4</v>
      </c>
      <c r="U80" s="577"/>
      <c r="V80" s="577"/>
      <c r="W80" s="577"/>
      <c r="X80" s="577"/>
      <c r="Y80" s="577"/>
      <c r="Z80" s="575"/>
      <c r="AA80" s="575"/>
      <c r="AB80" s="575"/>
      <c r="AC80" s="632"/>
      <c r="AD80" s="632"/>
      <c r="AE80" s="632"/>
      <c r="AF80" s="632"/>
      <c r="AG80" s="622" t="s">
        <v>46</v>
      </c>
      <c r="AH80" s="701" t="s">
        <v>146</v>
      </c>
    </row>
    <row r="81" spans="1:37" s="626" customFormat="1" ht="42" customHeight="1" x14ac:dyDescent="0.25">
      <c r="A81" s="349"/>
      <c r="B81" s="349"/>
      <c r="C81" s="349"/>
      <c r="D81" s="577"/>
      <c r="E81" s="577"/>
      <c r="F81" s="566"/>
      <c r="G81" s="566"/>
      <c r="H81" s="951" t="s">
        <v>902</v>
      </c>
      <c r="I81" s="952"/>
      <c r="J81" s="621" t="s">
        <v>903</v>
      </c>
      <c r="K81" s="349" t="s">
        <v>154</v>
      </c>
      <c r="L81" s="622" t="s">
        <v>904</v>
      </c>
      <c r="M81" s="577" t="s">
        <v>154</v>
      </c>
      <c r="N81" s="349" t="s">
        <v>43</v>
      </c>
      <c r="O81" s="584" t="s">
        <v>14</v>
      </c>
      <c r="P81" s="584" t="s">
        <v>17</v>
      </c>
      <c r="Q81" s="623"/>
      <c r="R81" s="577"/>
      <c r="S81" s="577"/>
      <c r="T81" s="625">
        <v>0.3</v>
      </c>
      <c r="U81" s="577"/>
      <c r="V81" s="577"/>
      <c r="W81" s="577"/>
      <c r="X81" s="577"/>
      <c r="Y81" s="577"/>
      <c r="Z81" s="575"/>
      <c r="AA81" s="575"/>
      <c r="AB81" s="575"/>
      <c r="AC81" s="632"/>
      <c r="AD81" s="632"/>
      <c r="AE81" s="632"/>
      <c r="AF81" s="632"/>
      <c r="AG81" s="622" t="s">
        <v>46</v>
      </c>
      <c r="AH81" s="701" t="s">
        <v>146</v>
      </c>
    </row>
    <row r="82" spans="1:37" s="682" customFormat="1" ht="57" customHeight="1" x14ac:dyDescent="0.25">
      <c r="A82" s="533"/>
      <c r="B82" s="533"/>
      <c r="C82" s="533">
        <v>1</v>
      </c>
      <c r="D82" s="533">
        <v>9</v>
      </c>
      <c r="E82" s="533"/>
      <c r="F82" s="948" t="s">
        <v>905</v>
      </c>
      <c r="G82" s="949"/>
      <c r="H82" s="949"/>
      <c r="I82" s="949"/>
      <c r="J82" s="949"/>
      <c r="K82" s="950"/>
      <c r="L82" s="532" t="s">
        <v>747</v>
      </c>
      <c r="M82" s="532"/>
      <c r="N82" s="533"/>
      <c r="O82" s="532" t="s">
        <v>95</v>
      </c>
      <c r="P82" s="532" t="s">
        <v>95</v>
      </c>
      <c r="Q82" s="678" t="s">
        <v>102</v>
      </c>
      <c r="R82" s="679">
        <v>1</v>
      </c>
      <c r="S82" s="324"/>
      <c r="T82" s="680">
        <v>0.1</v>
      </c>
      <c r="U82" s="681"/>
      <c r="V82" s="681"/>
      <c r="W82" s="681"/>
      <c r="X82" s="533"/>
      <c r="Y82" s="681"/>
      <c r="Z82" s="531"/>
      <c r="AA82" s="681"/>
      <c r="AB82" s="531"/>
      <c r="AC82" s="531"/>
      <c r="AD82" s="531"/>
      <c r="AE82" s="531"/>
      <c r="AF82" s="531"/>
      <c r="AG82" s="532" t="s">
        <v>46</v>
      </c>
      <c r="AH82" s="706">
        <f>SUM(AH83+AH89,AH94)</f>
        <v>31655227</v>
      </c>
      <c r="AK82" s="683"/>
    </row>
    <row r="83" spans="1:37" s="645" customFormat="1" ht="48" customHeight="1" x14ac:dyDescent="0.25">
      <c r="A83" s="545"/>
      <c r="B83" s="545"/>
      <c r="C83" s="545">
        <v>1</v>
      </c>
      <c r="D83" s="545">
        <v>9</v>
      </c>
      <c r="E83" s="545"/>
      <c r="F83" s="543"/>
      <c r="G83" s="881" t="s">
        <v>906</v>
      </c>
      <c r="H83" s="882"/>
      <c r="I83" s="882"/>
      <c r="J83" s="882"/>
      <c r="K83" s="883"/>
      <c r="L83" s="544" t="s">
        <v>907</v>
      </c>
      <c r="M83" s="544"/>
      <c r="N83" s="545"/>
      <c r="O83" s="544" t="s">
        <v>95</v>
      </c>
      <c r="P83" s="544" t="s">
        <v>95</v>
      </c>
      <c r="Q83" s="546" t="s">
        <v>102</v>
      </c>
      <c r="R83" s="547">
        <v>1</v>
      </c>
      <c r="S83" s="335"/>
      <c r="T83" s="364">
        <v>0.5</v>
      </c>
      <c r="U83" s="549"/>
      <c r="V83" s="549"/>
      <c r="W83" s="549"/>
      <c r="X83" s="545"/>
      <c r="Y83" s="549"/>
      <c r="Z83" s="543"/>
      <c r="AA83" s="549"/>
      <c r="AB83" s="543"/>
      <c r="AC83" s="543"/>
      <c r="AD83" s="543"/>
      <c r="AE83" s="543"/>
      <c r="AF83" s="543"/>
      <c r="AG83" s="544" t="s">
        <v>46</v>
      </c>
      <c r="AH83" s="366">
        <f>SUM(AH84:AH88)</f>
        <v>23655227</v>
      </c>
      <c r="AK83" s="684"/>
    </row>
    <row r="84" spans="1:37" s="626" customFormat="1" ht="42" x14ac:dyDescent="0.25">
      <c r="A84" s="349" t="str">
        <f>+ CONCATENATE("ID", "-", B84, "-",C84, ".", D84, ".", E84)</f>
        <v>ID-DAF-1.9.4</v>
      </c>
      <c r="B84" s="349" t="s">
        <v>154</v>
      </c>
      <c r="C84" s="349">
        <v>1</v>
      </c>
      <c r="D84" s="349">
        <v>9</v>
      </c>
      <c r="E84" s="349">
        <v>4</v>
      </c>
      <c r="F84" s="566"/>
      <c r="H84" s="951" t="s">
        <v>908</v>
      </c>
      <c r="I84" s="952"/>
      <c r="J84" s="621" t="s">
        <v>909</v>
      </c>
      <c r="K84" s="349" t="s">
        <v>154</v>
      </c>
      <c r="L84" s="348" t="s">
        <v>907</v>
      </c>
      <c r="M84" s="348" t="s">
        <v>154</v>
      </c>
      <c r="N84" s="349" t="s">
        <v>43</v>
      </c>
      <c r="O84" s="348" t="s">
        <v>14</v>
      </c>
      <c r="P84" s="348" t="s">
        <v>15</v>
      </c>
      <c r="Q84" s="623"/>
      <c r="R84" s="577"/>
      <c r="S84" s="577"/>
      <c r="T84" s="625">
        <v>0.2</v>
      </c>
      <c r="U84" s="577"/>
      <c r="V84" s="577"/>
      <c r="W84" s="577"/>
      <c r="X84" s="577"/>
      <c r="Y84" s="577"/>
      <c r="Z84" s="575"/>
      <c r="AA84" s="575"/>
      <c r="AB84" s="575"/>
      <c r="AC84" s="632"/>
      <c r="AD84" s="632"/>
      <c r="AE84" s="632"/>
      <c r="AF84" s="632"/>
      <c r="AG84" s="622" t="s">
        <v>46</v>
      </c>
      <c r="AH84" s="703">
        <v>10710000</v>
      </c>
    </row>
    <row r="85" spans="1:37" s="626" customFormat="1" ht="63" x14ac:dyDescent="0.25">
      <c r="A85" s="349" t="str">
        <f>+ CONCATENATE("ID", "-", B85, "-",C85, ".", D85, ".", E85)</f>
        <v>ID-DAF-1.9.1</v>
      </c>
      <c r="B85" s="349" t="s">
        <v>154</v>
      </c>
      <c r="C85" s="349">
        <v>1</v>
      </c>
      <c r="D85" s="349">
        <v>9</v>
      </c>
      <c r="E85" s="349">
        <v>1</v>
      </c>
      <c r="F85" s="566"/>
      <c r="G85" s="566"/>
      <c r="H85" s="951" t="s">
        <v>910</v>
      </c>
      <c r="I85" s="952"/>
      <c r="J85" s="621" t="s">
        <v>911</v>
      </c>
      <c r="K85" s="349" t="s">
        <v>154</v>
      </c>
      <c r="L85" s="348" t="s">
        <v>907</v>
      </c>
      <c r="M85" s="348" t="s">
        <v>40</v>
      </c>
      <c r="N85" s="349" t="s">
        <v>43</v>
      </c>
      <c r="O85" s="348" t="s">
        <v>14</v>
      </c>
      <c r="P85" s="348" t="s">
        <v>15</v>
      </c>
      <c r="Q85" s="623"/>
      <c r="R85" s="577"/>
      <c r="S85" s="577"/>
      <c r="T85" s="625">
        <v>0.1</v>
      </c>
      <c r="U85" s="577"/>
      <c r="V85" s="577"/>
      <c r="W85" s="577"/>
      <c r="X85" s="577"/>
      <c r="Y85" s="577"/>
      <c r="Z85" s="575"/>
      <c r="AA85" s="575"/>
      <c r="AB85" s="575"/>
      <c r="AC85" s="632"/>
      <c r="AD85" s="632"/>
      <c r="AE85" s="632"/>
      <c r="AF85" s="632"/>
      <c r="AG85" s="622" t="s">
        <v>46</v>
      </c>
      <c r="AH85" s="703">
        <f>375000+144000+971952+45000+25000+18000+175000+1467650+600000+123625</f>
        <v>3945227</v>
      </c>
    </row>
    <row r="86" spans="1:37" s="626" customFormat="1" ht="42" x14ac:dyDescent="0.25">
      <c r="A86" s="349" t="str">
        <f t="shared" ref="A86:A96" si="5">+ CONCATENATE("ID", "-", B86, "-",C86, ".", D86, ".", E86)</f>
        <v>ID-DAF-1.9.7</v>
      </c>
      <c r="B86" s="349" t="s">
        <v>154</v>
      </c>
      <c r="C86" s="349">
        <v>1</v>
      </c>
      <c r="D86" s="349">
        <v>9</v>
      </c>
      <c r="E86" s="349">
        <v>7</v>
      </c>
      <c r="F86" s="566"/>
      <c r="H86" s="951" t="s">
        <v>912</v>
      </c>
      <c r="I86" s="952"/>
      <c r="J86" s="621" t="s">
        <v>913</v>
      </c>
      <c r="K86" s="349" t="s">
        <v>154</v>
      </c>
      <c r="L86" s="348" t="s">
        <v>914</v>
      </c>
      <c r="M86" s="348" t="s">
        <v>915</v>
      </c>
      <c r="N86" s="349" t="s">
        <v>43</v>
      </c>
      <c r="O86" s="348" t="s">
        <v>95</v>
      </c>
      <c r="P86" s="348" t="s">
        <v>95</v>
      </c>
      <c r="Q86" s="623"/>
      <c r="R86" s="577"/>
      <c r="S86" s="577"/>
      <c r="T86" s="625">
        <v>0.4</v>
      </c>
      <c r="U86" s="577"/>
      <c r="V86" s="577"/>
      <c r="W86" s="577"/>
      <c r="X86" s="577"/>
      <c r="Y86" s="577"/>
      <c r="Z86" s="575"/>
      <c r="AA86" s="575"/>
      <c r="AB86" s="575"/>
      <c r="AC86" s="632"/>
      <c r="AD86" s="633"/>
      <c r="AE86" s="633"/>
      <c r="AF86" s="633"/>
      <c r="AG86" s="622" t="s">
        <v>46</v>
      </c>
      <c r="AH86" s="703">
        <v>0</v>
      </c>
    </row>
    <row r="87" spans="1:37" s="626" customFormat="1" ht="42" x14ac:dyDescent="0.25">
      <c r="A87" s="349" t="str">
        <f t="shared" si="5"/>
        <v>ID-DAF-1.9.8</v>
      </c>
      <c r="B87" s="349" t="s">
        <v>154</v>
      </c>
      <c r="C87" s="349">
        <v>1</v>
      </c>
      <c r="D87" s="349">
        <v>9</v>
      </c>
      <c r="E87" s="349">
        <v>8</v>
      </c>
      <c r="F87" s="566"/>
      <c r="G87" s="566"/>
      <c r="H87" s="951" t="s">
        <v>916</v>
      </c>
      <c r="I87" s="952"/>
      <c r="J87" s="621" t="s">
        <v>917</v>
      </c>
      <c r="K87" s="349" t="s">
        <v>154</v>
      </c>
      <c r="L87" s="348" t="s">
        <v>848</v>
      </c>
      <c r="M87" s="348" t="s">
        <v>154</v>
      </c>
      <c r="N87" s="349" t="s">
        <v>43</v>
      </c>
      <c r="O87" s="348" t="s">
        <v>15</v>
      </c>
      <c r="P87" s="348" t="s">
        <v>17</v>
      </c>
      <c r="Q87" s="623"/>
      <c r="R87" s="577"/>
      <c r="S87" s="577"/>
      <c r="T87" s="625">
        <v>0.15</v>
      </c>
      <c r="U87" s="577"/>
      <c r="V87" s="577"/>
      <c r="W87" s="577"/>
      <c r="X87" s="577"/>
      <c r="Y87" s="577"/>
      <c r="Z87" s="575"/>
      <c r="AA87" s="575"/>
      <c r="AB87" s="575"/>
      <c r="AC87" s="632"/>
      <c r="AD87" s="633"/>
      <c r="AE87" s="633"/>
      <c r="AF87" s="633"/>
      <c r="AG87" s="622" t="s">
        <v>46</v>
      </c>
      <c r="AH87" s="703">
        <v>5000000</v>
      </c>
    </row>
    <row r="88" spans="1:37" s="626" customFormat="1" ht="42" x14ac:dyDescent="0.25">
      <c r="A88" s="349" t="str">
        <f t="shared" ref="A88" si="6">+ CONCATENATE("ID", "-", B88, "-",C88, ".", D88, ".", E88)</f>
        <v>ID-DAF-1.9.8</v>
      </c>
      <c r="B88" s="349" t="s">
        <v>154</v>
      </c>
      <c r="C88" s="349">
        <v>1</v>
      </c>
      <c r="D88" s="349">
        <v>9</v>
      </c>
      <c r="E88" s="349">
        <v>8</v>
      </c>
      <c r="F88" s="566"/>
      <c r="G88" s="566"/>
      <c r="H88" s="951" t="s">
        <v>918</v>
      </c>
      <c r="I88" s="952"/>
      <c r="J88" s="621" t="s">
        <v>919</v>
      </c>
      <c r="K88" s="349" t="s">
        <v>154</v>
      </c>
      <c r="L88" s="348" t="s">
        <v>848</v>
      </c>
      <c r="M88" s="348" t="s">
        <v>154</v>
      </c>
      <c r="N88" s="349" t="s">
        <v>43</v>
      </c>
      <c r="O88" s="348" t="s">
        <v>15</v>
      </c>
      <c r="P88" s="348" t="s">
        <v>17</v>
      </c>
      <c r="Q88" s="623"/>
      <c r="R88" s="577"/>
      <c r="S88" s="577"/>
      <c r="T88" s="625">
        <v>0.15</v>
      </c>
      <c r="U88" s="577"/>
      <c r="V88" s="577"/>
      <c r="W88" s="577"/>
      <c r="X88" s="577"/>
      <c r="Y88" s="577"/>
      <c r="Z88" s="575"/>
      <c r="AA88" s="575"/>
      <c r="AB88" s="575"/>
      <c r="AC88" s="632"/>
      <c r="AD88" s="633"/>
      <c r="AE88" s="633"/>
      <c r="AF88" s="633"/>
      <c r="AG88" s="622" t="s">
        <v>46</v>
      </c>
      <c r="AH88" s="703">
        <v>4000000</v>
      </c>
    </row>
    <row r="89" spans="1:37" s="645" customFormat="1" ht="42" x14ac:dyDescent="0.25">
      <c r="A89" s="545"/>
      <c r="B89" s="545"/>
      <c r="C89" s="545">
        <v>1</v>
      </c>
      <c r="D89" s="545">
        <v>10</v>
      </c>
      <c r="E89" s="545"/>
      <c r="F89" s="545"/>
      <c r="G89" s="881" t="s">
        <v>920</v>
      </c>
      <c r="H89" s="882"/>
      <c r="I89" s="882"/>
      <c r="J89" s="882"/>
      <c r="K89" s="883"/>
      <c r="L89" s="544" t="s">
        <v>907</v>
      </c>
      <c r="M89" s="544"/>
      <c r="N89" s="545"/>
      <c r="O89" s="544" t="s">
        <v>14</v>
      </c>
      <c r="P89" s="544" t="s">
        <v>17</v>
      </c>
      <c r="Q89" s="546" t="s">
        <v>102</v>
      </c>
      <c r="R89" s="547">
        <v>1</v>
      </c>
      <c r="S89" s="335"/>
      <c r="T89" s="364">
        <v>0.3</v>
      </c>
      <c r="U89" s="549"/>
      <c r="V89" s="545"/>
      <c r="W89" s="549"/>
      <c r="X89" s="545"/>
      <c r="Y89" s="549"/>
      <c r="Z89" s="543"/>
      <c r="AA89" s="549"/>
      <c r="AB89" s="543"/>
      <c r="AC89" s="543"/>
      <c r="AD89" s="543"/>
      <c r="AE89" s="543"/>
      <c r="AF89" s="543"/>
      <c r="AG89" s="544" t="s">
        <v>46</v>
      </c>
      <c r="AH89" s="366">
        <f>SUM(AH90:AH93)</f>
        <v>8000000</v>
      </c>
    </row>
    <row r="90" spans="1:37" s="626" customFormat="1" ht="42" x14ac:dyDescent="0.25">
      <c r="A90" s="349" t="str">
        <f t="shared" si="5"/>
        <v>ID-DAF-1.10.1</v>
      </c>
      <c r="B90" s="349" t="s">
        <v>154</v>
      </c>
      <c r="C90" s="349">
        <v>1</v>
      </c>
      <c r="D90" s="349">
        <v>10</v>
      </c>
      <c r="E90" s="349">
        <v>1</v>
      </c>
      <c r="F90" s="566"/>
      <c r="H90" s="951" t="s">
        <v>921</v>
      </c>
      <c r="I90" s="952"/>
      <c r="J90" s="621" t="s">
        <v>922</v>
      </c>
      <c r="K90" s="349" t="s">
        <v>154</v>
      </c>
      <c r="L90" s="348" t="s">
        <v>907</v>
      </c>
      <c r="M90" s="348" t="s">
        <v>154</v>
      </c>
      <c r="N90" s="349" t="s">
        <v>43</v>
      </c>
      <c r="O90" s="348" t="s">
        <v>14</v>
      </c>
      <c r="P90" s="348" t="s">
        <v>17</v>
      </c>
      <c r="Q90" s="623"/>
      <c r="R90" s="577"/>
      <c r="S90" s="577"/>
      <c r="T90" s="625">
        <v>0.25</v>
      </c>
      <c r="U90" s="577"/>
      <c r="V90" s="577"/>
      <c r="W90" s="577"/>
      <c r="X90" s="577"/>
      <c r="Y90" s="577"/>
      <c r="Z90" s="575"/>
      <c r="AA90" s="575"/>
      <c r="AB90" s="575"/>
      <c r="AC90" s="632"/>
      <c r="AD90" s="632"/>
      <c r="AE90" s="632"/>
      <c r="AF90" s="632"/>
      <c r="AG90" s="348" t="s">
        <v>46</v>
      </c>
      <c r="AH90" s="700">
        <v>0</v>
      </c>
    </row>
    <row r="91" spans="1:37" s="626" customFormat="1" ht="38.25" customHeight="1" x14ac:dyDescent="0.25">
      <c r="A91" s="349"/>
      <c r="B91" s="349"/>
      <c r="C91" s="349"/>
      <c r="D91" s="349"/>
      <c r="E91" s="349"/>
      <c r="F91" s="566"/>
      <c r="G91" s="566"/>
      <c r="H91" s="951" t="s">
        <v>923</v>
      </c>
      <c r="I91" s="952"/>
      <c r="J91" s="621" t="s">
        <v>924</v>
      </c>
      <c r="K91" s="349" t="s">
        <v>154</v>
      </c>
      <c r="L91" s="348" t="s">
        <v>907</v>
      </c>
      <c r="M91" s="348" t="s">
        <v>154</v>
      </c>
      <c r="N91" s="349" t="s">
        <v>43</v>
      </c>
      <c r="O91" s="348" t="s">
        <v>14</v>
      </c>
      <c r="P91" s="348" t="s">
        <v>17</v>
      </c>
      <c r="Q91" s="623"/>
      <c r="R91" s="577"/>
      <c r="S91" s="577"/>
      <c r="T91" s="625">
        <v>0.35</v>
      </c>
      <c r="U91" s="577"/>
      <c r="V91" s="577"/>
      <c r="W91" s="577"/>
      <c r="X91" s="577"/>
      <c r="Y91" s="577"/>
      <c r="Z91" s="575"/>
      <c r="AA91" s="575"/>
      <c r="AB91" s="575"/>
      <c r="AC91" s="632"/>
      <c r="AD91" s="632"/>
      <c r="AE91" s="632"/>
      <c r="AF91" s="632"/>
      <c r="AG91" s="348" t="s">
        <v>46</v>
      </c>
      <c r="AH91" s="701" t="s">
        <v>146</v>
      </c>
    </row>
    <row r="92" spans="1:37" s="626" customFormat="1" ht="42" x14ac:dyDescent="0.25">
      <c r="A92" s="349" t="str">
        <f t="shared" si="5"/>
        <v>ID-DAF-1.10.2</v>
      </c>
      <c r="B92" s="349" t="s">
        <v>154</v>
      </c>
      <c r="C92" s="349">
        <v>1</v>
      </c>
      <c r="D92" s="349">
        <v>10</v>
      </c>
      <c r="E92" s="349">
        <v>2</v>
      </c>
      <c r="F92" s="566"/>
      <c r="G92" s="566"/>
      <c r="H92" s="951" t="s">
        <v>925</v>
      </c>
      <c r="I92" s="952"/>
      <c r="J92" s="621" t="s">
        <v>919</v>
      </c>
      <c r="K92" s="349" t="s">
        <v>154</v>
      </c>
      <c r="L92" s="348" t="s">
        <v>907</v>
      </c>
      <c r="M92" s="348" t="s">
        <v>154</v>
      </c>
      <c r="N92" s="349" t="s">
        <v>43</v>
      </c>
      <c r="O92" s="348" t="s">
        <v>14</v>
      </c>
      <c r="P92" s="348" t="s">
        <v>17</v>
      </c>
      <c r="Q92" s="623"/>
      <c r="R92" s="577"/>
      <c r="S92" s="577"/>
      <c r="T92" s="625">
        <v>0.25</v>
      </c>
      <c r="U92" s="577"/>
      <c r="V92" s="577"/>
      <c r="W92" s="577"/>
      <c r="X92" s="577"/>
      <c r="Y92" s="577"/>
      <c r="Z92" s="575"/>
      <c r="AA92" s="575"/>
      <c r="AB92" s="575"/>
      <c r="AC92" s="632"/>
      <c r="AD92" s="632"/>
      <c r="AE92" s="632"/>
      <c r="AF92" s="632"/>
      <c r="AG92" s="348" t="s">
        <v>46</v>
      </c>
      <c r="AH92" s="358">
        <v>8000000</v>
      </c>
    </row>
    <row r="93" spans="1:37" s="626" customFormat="1" ht="42" x14ac:dyDescent="0.25">
      <c r="A93" s="349" t="str">
        <f t="shared" si="5"/>
        <v>ID-DAF-1.10.3</v>
      </c>
      <c r="B93" s="349" t="s">
        <v>154</v>
      </c>
      <c r="C93" s="349">
        <v>1</v>
      </c>
      <c r="D93" s="349">
        <v>10</v>
      </c>
      <c r="E93" s="349">
        <v>3</v>
      </c>
      <c r="F93" s="566"/>
      <c r="G93" s="566"/>
      <c r="H93" s="951" t="s">
        <v>926</v>
      </c>
      <c r="I93" s="952"/>
      <c r="J93" s="621" t="s">
        <v>919</v>
      </c>
      <c r="K93" s="349" t="s">
        <v>154</v>
      </c>
      <c r="L93" s="348" t="s">
        <v>907</v>
      </c>
      <c r="M93" s="348" t="s">
        <v>154</v>
      </c>
      <c r="N93" s="349" t="s">
        <v>43</v>
      </c>
      <c r="O93" s="348" t="s">
        <v>14</v>
      </c>
      <c r="P93" s="348" t="s">
        <v>17</v>
      </c>
      <c r="Q93" s="623"/>
      <c r="R93" s="577"/>
      <c r="S93" s="577"/>
      <c r="T93" s="625">
        <v>0.15</v>
      </c>
      <c r="U93" s="577"/>
      <c r="V93" s="577"/>
      <c r="W93" s="577"/>
      <c r="X93" s="577"/>
      <c r="Y93" s="577"/>
      <c r="Z93" s="575"/>
      <c r="AA93" s="575"/>
      <c r="AB93" s="575"/>
      <c r="AC93" s="575"/>
      <c r="AD93" s="575"/>
      <c r="AE93" s="575"/>
      <c r="AF93" s="575"/>
      <c r="AG93" s="348" t="s">
        <v>46</v>
      </c>
      <c r="AH93" s="700">
        <v>0</v>
      </c>
    </row>
    <row r="94" spans="1:37" s="645" customFormat="1" ht="42" x14ac:dyDescent="0.25">
      <c r="A94" s="545"/>
      <c r="B94" s="545"/>
      <c r="C94" s="545">
        <v>1</v>
      </c>
      <c r="D94" s="545">
        <v>11</v>
      </c>
      <c r="E94" s="545"/>
      <c r="F94" s="543"/>
      <c r="G94" s="881" t="s">
        <v>927</v>
      </c>
      <c r="H94" s="882"/>
      <c r="I94" s="882"/>
      <c r="J94" s="882"/>
      <c r="K94" s="883"/>
      <c r="L94" s="544" t="s">
        <v>907</v>
      </c>
      <c r="M94" s="544"/>
      <c r="N94" s="545"/>
      <c r="O94" s="544" t="s">
        <v>15</v>
      </c>
      <c r="P94" s="544" t="s">
        <v>95</v>
      </c>
      <c r="Q94" s="546" t="s">
        <v>102</v>
      </c>
      <c r="R94" s="547">
        <v>1</v>
      </c>
      <c r="S94" s="335"/>
      <c r="T94" s="364">
        <v>0.2</v>
      </c>
      <c r="U94" s="545"/>
      <c r="V94" s="545"/>
      <c r="W94" s="549"/>
      <c r="X94" s="545"/>
      <c r="Y94" s="549"/>
      <c r="Z94" s="543"/>
      <c r="AA94" s="549"/>
      <c r="AB94" s="543"/>
      <c r="AC94" s="543"/>
      <c r="AD94" s="543"/>
      <c r="AE94" s="543"/>
      <c r="AF94" s="543"/>
      <c r="AG94" s="544" t="s">
        <v>46</v>
      </c>
      <c r="AH94" s="366">
        <f>SUM(AH95:AH97)</f>
        <v>0</v>
      </c>
    </row>
    <row r="95" spans="1:37" s="626" customFormat="1" ht="63" customHeight="1" x14ac:dyDescent="0.25">
      <c r="A95" s="349" t="str">
        <f t="shared" ref="A95" si="7">+ CONCATENATE("ID", "-", B95, "-",C95, ".", D95, ".", E95)</f>
        <v>ID-DAF-1.11.1</v>
      </c>
      <c r="B95" s="349" t="s">
        <v>154</v>
      </c>
      <c r="C95" s="349">
        <v>1</v>
      </c>
      <c r="D95" s="349">
        <v>11</v>
      </c>
      <c r="E95" s="349">
        <v>1</v>
      </c>
      <c r="F95" s="566"/>
      <c r="G95" s="566"/>
      <c r="H95" s="951" t="s">
        <v>928</v>
      </c>
      <c r="I95" s="952"/>
      <c r="J95" s="621" t="s">
        <v>919</v>
      </c>
      <c r="K95" s="349" t="s">
        <v>154</v>
      </c>
      <c r="L95" s="348" t="s">
        <v>907</v>
      </c>
      <c r="M95" s="348" t="s">
        <v>145</v>
      </c>
      <c r="N95" s="349" t="s">
        <v>43</v>
      </c>
      <c r="O95" s="348" t="s">
        <v>15</v>
      </c>
      <c r="P95" s="348" t="s">
        <v>17</v>
      </c>
      <c r="Q95" s="623"/>
      <c r="R95" s="577"/>
      <c r="S95" s="577"/>
      <c r="T95" s="625">
        <v>0.3</v>
      </c>
      <c r="U95" s="577"/>
      <c r="V95" s="577"/>
      <c r="W95" s="577"/>
      <c r="X95" s="577"/>
      <c r="Y95" s="577"/>
      <c r="Z95" s="575"/>
      <c r="AA95" s="575"/>
      <c r="AB95" s="575"/>
      <c r="AC95" s="575"/>
      <c r="AD95" s="575"/>
      <c r="AE95" s="575"/>
      <c r="AF95" s="575"/>
      <c r="AG95" s="348" t="s">
        <v>46</v>
      </c>
      <c r="AH95" s="700">
        <v>0</v>
      </c>
    </row>
    <row r="96" spans="1:37" s="626" customFormat="1" ht="42" x14ac:dyDescent="0.25">
      <c r="A96" s="349" t="str">
        <f t="shared" si="5"/>
        <v>ID-DAF-1.11.1</v>
      </c>
      <c r="B96" s="349" t="s">
        <v>154</v>
      </c>
      <c r="C96" s="349">
        <v>1</v>
      </c>
      <c r="D96" s="349">
        <v>11</v>
      </c>
      <c r="E96" s="349">
        <v>1</v>
      </c>
      <c r="F96" s="566"/>
      <c r="G96" s="566"/>
      <c r="H96" s="951" t="s">
        <v>929</v>
      </c>
      <c r="I96" s="952"/>
      <c r="J96" s="621" t="s">
        <v>930</v>
      </c>
      <c r="K96" s="349" t="s">
        <v>154</v>
      </c>
      <c r="L96" s="348" t="s">
        <v>907</v>
      </c>
      <c r="M96" s="348" t="s">
        <v>145</v>
      </c>
      <c r="N96" s="349" t="s">
        <v>43</v>
      </c>
      <c r="O96" s="348" t="s">
        <v>15</v>
      </c>
      <c r="P96" s="348" t="s">
        <v>17</v>
      </c>
      <c r="Q96" s="623"/>
      <c r="R96" s="577"/>
      <c r="S96" s="577"/>
      <c r="T96" s="625">
        <v>0.4</v>
      </c>
      <c r="U96" s="577"/>
      <c r="V96" s="577"/>
      <c r="W96" s="577"/>
      <c r="X96" s="577"/>
      <c r="Y96" s="577"/>
      <c r="Z96" s="575"/>
      <c r="AA96" s="575"/>
      <c r="AB96" s="575"/>
      <c r="AC96" s="575"/>
      <c r="AD96" s="575"/>
      <c r="AE96" s="575"/>
      <c r="AF96" s="575"/>
      <c r="AG96" s="348" t="s">
        <v>46</v>
      </c>
      <c r="AH96" s="700">
        <v>0</v>
      </c>
    </row>
    <row r="97" spans="1:60" s="626" customFormat="1" ht="105" x14ac:dyDescent="0.25">
      <c r="A97" s="349" t="str">
        <f t="shared" ref="A97" si="8">+ CONCATENATE("ID", "-", B97, "-",C97, ".", D97, ".", E97)</f>
        <v>ID-DAF-1.11.1</v>
      </c>
      <c r="B97" s="349" t="s">
        <v>154</v>
      </c>
      <c r="C97" s="349">
        <v>1</v>
      </c>
      <c r="D97" s="349">
        <v>11</v>
      </c>
      <c r="E97" s="349">
        <v>1</v>
      </c>
      <c r="F97" s="566"/>
      <c r="G97" s="566"/>
      <c r="H97" s="951" t="s">
        <v>931</v>
      </c>
      <c r="I97" s="952"/>
      <c r="J97" s="699" t="s">
        <v>932</v>
      </c>
      <c r="K97" s="349" t="s">
        <v>154</v>
      </c>
      <c r="L97" s="348" t="s">
        <v>907</v>
      </c>
      <c r="M97" s="348" t="s">
        <v>145</v>
      </c>
      <c r="N97" s="349" t="s">
        <v>43</v>
      </c>
      <c r="O97" s="348" t="s">
        <v>15</v>
      </c>
      <c r="P97" s="348" t="s">
        <v>17</v>
      </c>
      <c r="Q97" s="623"/>
      <c r="R97" s="577"/>
      <c r="S97" s="577"/>
      <c r="T97" s="625">
        <v>0.3</v>
      </c>
      <c r="U97" s="577"/>
      <c r="V97" s="577"/>
      <c r="W97" s="577"/>
      <c r="X97" s="577"/>
      <c r="Y97" s="577"/>
      <c r="Z97" s="575"/>
      <c r="AA97" s="575"/>
      <c r="AB97" s="575"/>
      <c r="AC97" s="575"/>
      <c r="AD97" s="575"/>
      <c r="AE97" s="575"/>
      <c r="AF97" s="575"/>
      <c r="AG97" s="348" t="s">
        <v>46</v>
      </c>
      <c r="AH97" s="700">
        <v>0</v>
      </c>
    </row>
    <row r="98" spans="1:60" s="682" customFormat="1" ht="42" x14ac:dyDescent="0.25">
      <c r="A98" s="533"/>
      <c r="B98" s="533"/>
      <c r="C98" s="533">
        <v>3</v>
      </c>
      <c r="D98" s="533"/>
      <c r="E98" s="533"/>
      <c r="F98" s="948" t="s">
        <v>933</v>
      </c>
      <c r="G98" s="949"/>
      <c r="H98" s="949"/>
      <c r="I98" s="949"/>
      <c r="J98" s="949"/>
      <c r="K98" s="950"/>
      <c r="L98" s="532" t="s">
        <v>747</v>
      </c>
      <c r="M98" s="532"/>
      <c r="N98" s="533"/>
      <c r="O98" s="687" t="s">
        <v>95</v>
      </c>
      <c r="P98" s="532" t="s">
        <v>95</v>
      </c>
      <c r="Q98" s="678" t="s">
        <v>102</v>
      </c>
      <c r="R98" s="685">
        <v>1</v>
      </c>
      <c r="S98" s="536"/>
      <c r="T98" s="328">
        <v>0.05</v>
      </c>
      <c r="U98" s="617"/>
      <c r="V98" s="617"/>
      <c r="W98" s="617"/>
      <c r="X98" s="617"/>
      <c r="Y98" s="617"/>
      <c r="Z98" s="617"/>
      <c r="AA98" s="617"/>
      <c r="AB98" s="617"/>
      <c r="AC98" s="617"/>
      <c r="AD98" s="617"/>
      <c r="AE98" s="617"/>
      <c r="AF98" s="617"/>
      <c r="AG98" s="539" t="s">
        <v>70</v>
      </c>
      <c r="AH98" s="331">
        <f>AH99</f>
        <v>0</v>
      </c>
    </row>
    <row r="99" spans="1:60" s="645" customFormat="1" ht="63" x14ac:dyDescent="0.25">
      <c r="A99" s="545"/>
      <c r="B99" s="545"/>
      <c r="C99" s="545">
        <v>3</v>
      </c>
      <c r="D99" s="545">
        <v>1</v>
      </c>
      <c r="E99" s="545"/>
      <c r="F99" s="686"/>
      <c r="G99" s="881" t="s">
        <v>934</v>
      </c>
      <c r="H99" s="882"/>
      <c r="I99" s="882"/>
      <c r="J99" s="882"/>
      <c r="K99" s="883"/>
      <c r="L99" s="544" t="s">
        <v>935</v>
      </c>
      <c r="M99" s="544"/>
      <c r="N99" s="545"/>
      <c r="O99" s="658" t="s">
        <v>95</v>
      </c>
      <c r="P99" s="544" t="s">
        <v>95</v>
      </c>
      <c r="Q99" s="546" t="s">
        <v>102</v>
      </c>
      <c r="R99" s="547">
        <v>1</v>
      </c>
      <c r="S99" s="335"/>
      <c r="T99" s="364">
        <v>1</v>
      </c>
      <c r="U99" s="549"/>
      <c r="V99" s="545"/>
      <c r="W99" s="549"/>
      <c r="X99" s="545"/>
      <c r="Y99" s="549"/>
      <c r="Z99" s="543"/>
      <c r="AA99" s="549"/>
      <c r="AB99" s="543"/>
      <c r="AC99" s="543"/>
      <c r="AD99" s="543"/>
      <c r="AE99" s="543"/>
      <c r="AF99" s="543"/>
      <c r="AG99" s="658" t="s">
        <v>46</v>
      </c>
      <c r="AH99" s="345">
        <f>SUM(AH100:AH103)</f>
        <v>0</v>
      </c>
    </row>
    <row r="100" spans="1:60" s="635" customFormat="1" ht="42" x14ac:dyDescent="0.25">
      <c r="A100" s="349" t="str">
        <f t="shared" ref="A100:A103" si="9">+ CONCATENATE("ID", "-", B100, "-",C100, ".", D100, ".", E100)</f>
        <v>ID-DAF-3.1.1</v>
      </c>
      <c r="B100" s="369" t="s">
        <v>154</v>
      </c>
      <c r="C100" s="369">
        <v>3</v>
      </c>
      <c r="D100" s="369">
        <v>1</v>
      </c>
      <c r="E100" s="369">
        <v>1</v>
      </c>
      <c r="F100" s="688"/>
      <c r="G100" s="688"/>
      <c r="H100" s="951" t="s">
        <v>936</v>
      </c>
      <c r="I100" s="952"/>
      <c r="J100" s="689" t="s">
        <v>937</v>
      </c>
      <c r="K100" s="369" t="s">
        <v>154</v>
      </c>
      <c r="L100" s="350" t="s">
        <v>938</v>
      </c>
      <c r="M100" s="350" t="s">
        <v>351</v>
      </c>
      <c r="N100" s="349" t="s">
        <v>43</v>
      </c>
      <c r="O100" s="350" t="s">
        <v>95</v>
      </c>
      <c r="P100" s="350" t="s">
        <v>95</v>
      </c>
      <c r="Q100" s="557"/>
      <c r="R100" s="558"/>
      <c r="S100" s="558"/>
      <c r="T100" s="654">
        <v>0.2</v>
      </c>
      <c r="U100" s="558"/>
      <c r="V100" s="558"/>
      <c r="W100" s="558"/>
      <c r="X100" s="558"/>
      <c r="Y100" s="558"/>
      <c r="Z100" s="378"/>
      <c r="AA100" s="378"/>
      <c r="AB100" s="378"/>
      <c r="AC100" s="378"/>
      <c r="AD100" s="378"/>
      <c r="AE100" s="378"/>
      <c r="AF100" s="378"/>
      <c r="AG100" s="631" t="s">
        <v>46</v>
      </c>
      <c r="AH100" s="704" t="s">
        <v>146</v>
      </c>
    </row>
    <row r="101" spans="1:60" s="635" customFormat="1" ht="42" x14ac:dyDescent="0.25">
      <c r="A101" s="349" t="str">
        <f t="shared" si="9"/>
        <v>ID-DAF-3.1.2</v>
      </c>
      <c r="B101" s="369" t="s">
        <v>154</v>
      </c>
      <c r="C101" s="369">
        <v>3</v>
      </c>
      <c r="D101" s="369">
        <v>1</v>
      </c>
      <c r="E101" s="369">
        <v>2</v>
      </c>
      <c r="F101" s="688"/>
      <c r="G101" s="688"/>
      <c r="H101" s="951" t="s">
        <v>939</v>
      </c>
      <c r="I101" s="952"/>
      <c r="J101" s="689" t="s">
        <v>937</v>
      </c>
      <c r="K101" s="369" t="s">
        <v>154</v>
      </c>
      <c r="L101" s="350" t="s">
        <v>940</v>
      </c>
      <c r="M101" s="350" t="s">
        <v>351</v>
      </c>
      <c r="N101" s="349" t="s">
        <v>43</v>
      </c>
      <c r="O101" s="350" t="s">
        <v>95</v>
      </c>
      <c r="P101" s="350" t="s">
        <v>95</v>
      </c>
      <c r="Q101" s="557"/>
      <c r="R101" s="558"/>
      <c r="S101" s="558"/>
      <c r="T101" s="654">
        <v>0.3</v>
      </c>
      <c r="U101" s="558"/>
      <c r="V101" s="558"/>
      <c r="W101" s="558"/>
      <c r="X101" s="558"/>
      <c r="Y101" s="558"/>
      <c r="Z101" s="378"/>
      <c r="AA101" s="378"/>
      <c r="AB101" s="378"/>
      <c r="AC101" s="378"/>
      <c r="AD101" s="378"/>
      <c r="AE101" s="378"/>
      <c r="AF101" s="378"/>
      <c r="AG101" s="631" t="s">
        <v>46</v>
      </c>
      <c r="AH101" s="704" t="s">
        <v>146</v>
      </c>
    </row>
    <row r="102" spans="1:60" s="635" customFormat="1" ht="42" x14ac:dyDescent="0.25">
      <c r="A102" s="349" t="str">
        <f t="shared" si="9"/>
        <v>ID-DAF-3.1.3</v>
      </c>
      <c r="B102" s="369" t="s">
        <v>154</v>
      </c>
      <c r="C102" s="369">
        <v>3</v>
      </c>
      <c r="D102" s="369">
        <v>1</v>
      </c>
      <c r="E102" s="369">
        <v>3</v>
      </c>
      <c r="F102" s="688"/>
      <c r="G102" s="688"/>
      <c r="H102" s="951" t="s">
        <v>941</v>
      </c>
      <c r="I102" s="952"/>
      <c r="J102" s="689" t="s">
        <v>937</v>
      </c>
      <c r="K102" s="369" t="s">
        <v>154</v>
      </c>
      <c r="L102" s="350" t="s">
        <v>942</v>
      </c>
      <c r="M102" s="350" t="s">
        <v>943</v>
      </c>
      <c r="N102" s="349" t="s">
        <v>43</v>
      </c>
      <c r="O102" s="350" t="s">
        <v>95</v>
      </c>
      <c r="P102" s="350" t="s">
        <v>95</v>
      </c>
      <c r="Q102" s="557"/>
      <c r="R102" s="558"/>
      <c r="S102" s="558"/>
      <c r="T102" s="654">
        <v>0.25</v>
      </c>
      <c r="U102" s="558"/>
      <c r="V102" s="558"/>
      <c r="W102" s="558"/>
      <c r="X102" s="558"/>
      <c r="Y102" s="558"/>
      <c r="Z102" s="378"/>
      <c r="AA102" s="378"/>
      <c r="AB102" s="378"/>
      <c r="AC102" s="378"/>
      <c r="AD102" s="378"/>
      <c r="AE102" s="378"/>
      <c r="AF102" s="378"/>
      <c r="AG102" s="631" t="s">
        <v>46</v>
      </c>
      <c r="AH102" s="704" t="s">
        <v>146</v>
      </c>
    </row>
    <row r="103" spans="1:60" s="635" customFormat="1" ht="42" x14ac:dyDescent="0.25">
      <c r="A103" s="349" t="str">
        <f t="shared" si="9"/>
        <v>ID-DAF-3.1.4</v>
      </c>
      <c r="B103" s="369" t="s">
        <v>154</v>
      </c>
      <c r="C103" s="369">
        <v>3</v>
      </c>
      <c r="D103" s="369">
        <v>1</v>
      </c>
      <c r="E103" s="369">
        <v>4</v>
      </c>
      <c r="F103" s="688"/>
      <c r="G103" s="688"/>
      <c r="H103" s="951" t="s">
        <v>944</v>
      </c>
      <c r="I103" s="952"/>
      <c r="J103" s="689" t="s">
        <v>937</v>
      </c>
      <c r="K103" s="369" t="s">
        <v>154</v>
      </c>
      <c r="L103" s="350" t="s">
        <v>945</v>
      </c>
      <c r="M103" s="350" t="s">
        <v>351</v>
      </c>
      <c r="N103" s="349" t="s">
        <v>43</v>
      </c>
      <c r="O103" s="350" t="s">
        <v>95</v>
      </c>
      <c r="P103" s="350" t="s">
        <v>95</v>
      </c>
      <c r="Q103" s="557"/>
      <c r="R103" s="558"/>
      <c r="S103" s="558"/>
      <c r="T103" s="654">
        <v>0.25</v>
      </c>
      <c r="U103" s="558"/>
      <c r="V103" s="558"/>
      <c r="W103" s="558"/>
      <c r="X103" s="558"/>
      <c r="Y103" s="558"/>
      <c r="Z103" s="378"/>
      <c r="AA103" s="378"/>
      <c r="AB103" s="378"/>
      <c r="AC103" s="378"/>
      <c r="AD103" s="378"/>
      <c r="AE103" s="378"/>
      <c r="AF103" s="378"/>
      <c r="AG103" s="631" t="s">
        <v>46</v>
      </c>
      <c r="AH103" s="704" t="s">
        <v>146</v>
      </c>
    </row>
    <row r="104" spans="1:60" s="99" customFormat="1" ht="51" customHeight="1" x14ac:dyDescent="0.35">
      <c r="A104" s="85"/>
      <c r="B104" s="86"/>
      <c r="C104" s="86">
        <v>1</v>
      </c>
      <c r="D104" s="86"/>
      <c r="E104" s="86"/>
      <c r="F104" s="149" t="s">
        <v>946</v>
      </c>
      <c r="G104" s="87"/>
      <c r="H104" s="87"/>
      <c r="I104" s="87"/>
      <c r="J104" s="88"/>
      <c r="K104" s="89"/>
      <c r="L104" s="88" t="s">
        <v>747</v>
      </c>
      <c r="M104" s="88"/>
      <c r="N104" s="89"/>
      <c r="O104" s="88" t="s">
        <v>14</v>
      </c>
      <c r="P104" s="88" t="s">
        <v>17</v>
      </c>
      <c r="Q104" s="90" t="s">
        <v>128</v>
      </c>
      <c r="R104" s="151">
        <v>1</v>
      </c>
      <c r="S104" s="257" t="s">
        <v>219</v>
      </c>
      <c r="T104" s="151">
        <v>0.15</v>
      </c>
      <c r="U104" s="151"/>
      <c r="V104" s="96"/>
      <c r="W104" s="151"/>
      <c r="X104" s="96"/>
      <c r="Y104" s="151"/>
      <c r="Z104" s="96"/>
      <c r="AA104" s="96"/>
      <c r="AB104" s="96"/>
      <c r="AC104" s="96"/>
      <c r="AD104" s="96"/>
      <c r="AE104" s="96"/>
      <c r="AF104" s="96"/>
      <c r="AG104" s="97" t="s">
        <v>46</v>
      </c>
      <c r="AH104" s="236">
        <f>AH105</f>
        <v>0</v>
      </c>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row>
    <row r="105" spans="1:60" s="243" customFormat="1" ht="45.75" customHeight="1" x14ac:dyDescent="0.35">
      <c r="A105" s="239"/>
      <c r="B105" s="240"/>
      <c r="C105" s="240">
        <v>1</v>
      </c>
      <c r="D105" s="240">
        <v>1</v>
      </c>
      <c r="E105" s="240"/>
      <c r="F105" s="100"/>
      <c r="G105" s="881" t="s">
        <v>947</v>
      </c>
      <c r="H105" s="882"/>
      <c r="I105" s="882"/>
      <c r="J105" s="882"/>
      <c r="K105" s="883"/>
      <c r="L105" s="101" t="s">
        <v>747</v>
      </c>
      <c r="M105" s="101"/>
      <c r="N105" s="102" t="s">
        <v>43</v>
      </c>
      <c r="O105" s="101" t="s">
        <v>14</v>
      </c>
      <c r="P105" s="101" t="s">
        <v>17</v>
      </c>
      <c r="Q105" s="259" t="s">
        <v>128</v>
      </c>
      <c r="R105" s="103">
        <v>1</v>
      </c>
      <c r="S105" s="260" t="s">
        <v>45</v>
      </c>
      <c r="T105" s="150">
        <v>0.5</v>
      </c>
      <c r="U105" s="102"/>
      <c r="V105" s="102"/>
      <c r="W105" s="261">
        <v>0.1</v>
      </c>
      <c r="X105" s="102"/>
      <c r="Y105" s="261">
        <v>0.1</v>
      </c>
      <c r="Z105" s="108"/>
      <c r="AA105" s="261">
        <v>0.3</v>
      </c>
      <c r="AB105" s="108"/>
      <c r="AC105" s="108"/>
      <c r="AD105" s="108"/>
      <c r="AE105" s="108"/>
      <c r="AF105" s="108"/>
      <c r="AG105" s="101" t="s">
        <v>46</v>
      </c>
      <c r="AH105" s="431">
        <f>SUM(AH106:AH107)</f>
        <v>0</v>
      </c>
      <c r="AI105" s="98"/>
      <c r="AJ105" s="98"/>
      <c r="AK105" s="242"/>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row>
    <row r="106" spans="1:60" s="243" customFormat="1" ht="103.5" customHeight="1" x14ac:dyDescent="0.35">
      <c r="A106" s="239"/>
      <c r="B106" s="240"/>
      <c r="C106" s="240"/>
      <c r="D106" s="240"/>
      <c r="E106" s="240"/>
      <c r="F106" s="215"/>
      <c r="G106" s="215"/>
      <c r="H106" s="749" t="s">
        <v>948</v>
      </c>
      <c r="I106" s="750"/>
      <c r="J106" s="129" t="s">
        <v>411</v>
      </c>
      <c r="K106" s="349" t="s">
        <v>154</v>
      </c>
      <c r="L106" s="110" t="s">
        <v>949</v>
      </c>
      <c r="M106" s="129" t="s">
        <v>69</v>
      </c>
      <c r="N106" s="224" t="s">
        <v>113</v>
      </c>
      <c r="O106" s="129" t="s">
        <v>14</v>
      </c>
      <c r="P106" s="129" t="s">
        <v>17</v>
      </c>
      <c r="Q106" s="218"/>
      <c r="R106" s="133"/>
      <c r="S106" s="133"/>
      <c r="T106" s="232">
        <v>0.7</v>
      </c>
      <c r="U106" s="133"/>
      <c r="V106" s="133"/>
      <c r="W106" s="133"/>
      <c r="X106" s="133"/>
      <c r="Y106" s="133"/>
      <c r="Z106" s="231"/>
      <c r="AA106" s="231"/>
      <c r="AB106" s="231"/>
      <c r="AC106" s="231"/>
      <c r="AD106" s="231"/>
      <c r="AE106" s="231"/>
      <c r="AF106" s="231"/>
      <c r="AG106" s="129" t="s">
        <v>46</v>
      </c>
      <c r="AH106" s="513">
        <v>0</v>
      </c>
      <c r="AI106" s="98"/>
      <c r="AJ106" s="98"/>
      <c r="AK106" s="242"/>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row>
    <row r="107" spans="1:60" s="243" customFormat="1" ht="107.25" customHeight="1" x14ac:dyDescent="0.35">
      <c r="A107" s="239"/>
      <c r="B107" s="240"/>
      <c r="C107" s="240"/>
      <c r="D107" s="240"/>
      <c r="E107" s="240"/>
      <c r="F107" s="215"/>
      <c r="G107" s="215"/>
      <c r="H107" s="749" t="s">
        <v>950</v>
      </c>
      <c r="I107" s="750"/>
      <c r="J107" s="129" t="s">
        <v>134</v>
      </c>
      <c r="K107" s="349" t="s">
        <v>154</v>
      </c>
      <c r="L107" s="110" t="s">
        <v>949</v>
      </c>
      <c r="M107" s="129" t="s">
        <v>69</v>
      </c>
      <c r="N107" s="224" t="s">
        <v>43</v>
      </c>
      <c r="O107" s="129" t="s">
        <v>14</v>
      </c>
      <c r="P107" s="129" t="s">
        <v>17</v>
      </c>
      <c r="Q107" s="218"/>
      <c r="R107" s="133"/>
      <c r="S107" s="133"/>
      <c r="T107" s="232">
        <v>0.3</v>
      </c>
      <c r="U107" s="133"/>
      <c r="V107" s="133"/>
      <c r="W107" s="133"/>
      <c r="X107" s="133"/>
      <c r="Y107" s="133"/>
      <c r="Z107" s="231"/>
      <c r="AA107" s="231"/>
      <c r="AB107" s="231"/>
      <c r="AC107" s="231"/>
      <c r="AD107" s="231"/>
      <c r="AE107" s="231"/>
      <c r="AF107" s="231"/>
      <c r="AG107" s="129" t="s">
        <v>46</v>
      </c>
      <c r="AH107" s="513">
        <v>0</v>
      </c>
      <c r="AI107" s="98"/>
      <c r="AJ107" s="98"/>
      <c r="AK107" s="242"/>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row>
    <row r="108" spans="1:60" s="243" customFormat="1" ht="63" x14ac:dyDescent="0.35">
      <c r="A108" s="273"/>
      <c r="B108" s="274"/>
      <c r="C108" s="274"/>
      <c r="D108" s="274"/>
      <c r="E108" s="274"/>
      <c r="F108" s="100"/>
      <c r="G108" s="881" t="s">
        <v>951</v>
      </c>
      <c r="H108" s="882"/>
      <c r="I108" s="882"/>
      <c r="J108" s="882"/>
      <c r="K108" s="883"/>
      <c r="L108" s="101" t="s">
        <v>747</v>
      </c>
      <c r="M108" s="101"/>
      <c r="N108" s="102" t="s">
        <v>43</v>
      </c>
      <c r="O108" s="101" t="s">
        <v>15</v>
      </c>
      <c r="P108" s="101" t="s">
        <v>17</v>
      </c>
      <c r="Q108" s="259" t="s">
        <v>110</v>
      </c>
      <c r="R108" s="103">
        <v>1</v>
      </c>
      <c r="S108" s="260" t="s">
        <v>45</v>
      </c>
      <c r="T108" s="150">
        <v>0.5</v>
      </c>
      <c r="U108" s="102"/>
      <c r="V108" s="102"/>
      <c r="W108" s="261">
        <v>0.1</v>
      </c>
      <c r="X108" s="102"/>
      <c r="Y108" s="261">
        <v>0.1</v>
      </c>
      <c r="Z108" s="108"/>
      <c r="AA108" s="261">
        <v>0.3</v>
      </c>
      <c r="AB108" s="108"/>
      <c r="AC108" s="108"/>
      <c r="AD108" s="108"/>
      <c r="AE108" s="108"/>
      <c r="AF108" s="108"/>
      <c r="AG108" s="101" t="s">
        <v>46</v>
      </c>
      <c r="AH108" s="431">
        <f>SUM(AH109:AH110)</f>
        <v>0</v>
      </c>
      <c r="AI108" s="98"/>
      <c r="AJ108" s="98"/>
      <c r="AK108" s="242"/>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row>
    <row r="109" spans="1:60" s="243" customFormat="1" ht="105" x14ac:dyDescent="0.35">
      <c r="A109" s="273"/>
      <c r="B109" s="274"/>
      <c r="C109" s="274"/>
      <c r="D109" s="274"/>
      <c r="E109" s="274"/>
      <c r="F109" s="215"/>
      <c r="G109" s="215"/>
      <c r="H109" s="749" t="s">
        <v>952</v>
      </c>
      <c r="I109" s="750"/>
      <c r="J109" s="129" t="s">
        <v>112</v>
      </c>
      <c r="K109" s="349" t="s">
        <v>154</v>
      </c>
      <c r="L109" s="110" t="s">
        <v>949</v>
      </c>
      <c r="M109" s="129" t="s">
        <v>69</v>
      </c>
      <c r="N109" s="224" t="s">
        <v>113</v>
      </c>
      <c r="O109" s="129" t="s">
        <v>15</v>
      </c>
      <c r="P109" s="129" t="s">
        <v>17</v>
      </c>
      <c r="Q109" s="218"/>
      <c r="R109" s="133"/>
      <c r="S109" s="133"/>
      <c r="T109" s="232">
        <v>0.7</v>
      </c>
      <c r="U109" s="133"/>
      <c r="V109" s="133"/>
      <c r="W109" s="133"/>
      <c r="X109" s="133"/>
      <c r="Y109" s="133"/>
      <c r="Z109" s="231"/>
      <c r="AA109" s="231"/>
      <c r="AB109" s="231"/>
      <c r="AC109" s="231"/>
      <c r="AD109" s="231"/>
      <c r="AE109" s="231"/>
      <c r="AF109" s="231"/>
      <c r="AG109" s="129" t="s">
        <v>46</v>
      </c>
      <c r="AH109" s="513">
        <v>0</v>
      </c>
      <c r="AI109" s="98"/>
      <c r="AJ109" s="98"/>
      <c r="AK109" s="242"/>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row>
    <row r="110" spans="1:60" s="243" customFormat="1" ht="100.5" customHeight="1" thickBot="1" x14ac:dyDescent="0.4">
      <c r="A110" s="273"/>
      <c r="B110" s="274"/>
      <c r="C110" s="274"/>
      <c r="D110" s="274"/>
      <c r="E110" s="274"/>
      <c r="F110" s="215"/>
      <c r="G110" s="215"/>
      <c r="H110" s="749" t="s">
        <v>953</v>
      </c>
      <c r="I110" s="750"/>
      <c r="J110" s="129" t="s">
        <v>115</v>
      </c>
      <c r="K110" s="349" t="s">
        <v>154</v>
      </c>
      <c r="L110" s="110" t="s">
        <v>949</v>
      </c>
      <c r="M110" s="129" t="s">
        <v>69</v>
      </c>
      <c r="N110" s="224" t="s">
        <v>43</v>
      </c>
      <c r="O110" s="129" t="s">
        <v>15</v>
      </c>
      <c r="P110" s="129" t="s">
        <v>17</v>
      </c>
      <c r="Q110" s="218"/>
      <c r="R110" s="133"/>
      <c r="S110" s="133"/>
      <c r="T110" s="232">
        <v>0.3</v>
      </c>
      <c r="U110" s="133"/>
      <c r="V110" s="133"/>
      <c r="W110" s="133"/>
      <c r="X110" s="133"/>
      <c r="Y110" s="133"/>
      <c r="Z110" s="231"/>
      <c r="AA110" s="231"/>
      <c r="AB110" s="231"/>
      <c r="AC110" s="231"/>
      <c r="AD110" s="231"/>
      <c r="AE110" s="231"/>
      <c r="AF110" s="231"/>
      <c r="AG110" s="129" t="s">
        <v>46</v>
      </c>
      <c r="AH110" s="513">
        <v>0</v>
      </c>
      <c r="AI110" s="98"/>
      <c r="AJ110" s="98"/>
      <c r="AK110" s="242"/>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row>
    <row r="111" spans="1:60" s="615" customFormat="1" ht="33.75" customHeight="1" thickBot="1" x14ac:dyDescent="0.3">
      <c r="A111" s="690"/>
      <c r="B111" s="690"/>
      <c r="C111" s="690"/>
      <c r="D111" s="690"/>
      <c r="E111" s="690"/>
      <c r="H111" s="691"/>
      <c r="I111" s="691"/>
      <c r="J111" s="692"/>
      <c r="K111" s="690"/>
      <c r="L111" s="690"/>
      <c r="M111" s="692"/>
      <c r="N111" s="690"/>
      <c r="O111" s="692"/>
      <c r="P111" s="692"/>
      <c r="Q111" s="692"/>
      <c r="R111" s="690"/>
      <c r="S111" s="690"/>
      <c r="T111" s="693"/>
      <c r="U111" s="690"/>
      <c r="V111" s="690"/>
      <c r="W111" s="690"/>
      <c r="X111" s="690"/>
      <c r="Y111" s="690"/>
      <c r="Z111" s="690"/>
      <c r="AA111" s="690"/>
      <c r="AB111" s="690"/>
      <c r="AC111" s="690"/>
      <c r="AD111" s="690"/>
      <c r="AE111" s="690"/>
      <c r="AF111" s="690"/>
      <c r="AG111" s="694" t="s">
        <v>70</v>
      </c>
      <c r="AH111" s="695">
        <f>AH5+AH35+AH82+AH98+AH104</f>
        <v>92855471</v>
      </c>
    </row>
    <row r="112" spans="1:60" s="615" customFormat="1" ht="150" customHeight="1" thickBot="1" x14ac:dyDescent="0.4">
      <c r="A112" s="690"/>
      <c r="F112" s="320" t="s">
        <v>80</v>
      </c>
      <c r="H112" s="691"/>
      <c r="I112" s="696"/>
      <c r="K112" s="280" t="s">
        <v>81</v>
      </c>
      <c r="L112" s="697"/>
      <c r="M112" s="697"/>
      <c r="N112" s="697"/>
      <c r="O112" s="697"/>
      <c r="P112" s="697"/>
      <c r="Q112" s="280"/>
      <c r="R112" s="98"/>
      <c r="S112" s="738"/>
      <c r="T112" s="738"/>
      <c r="U112" s="738"/>
      <c r="V112" s="738"/>
      <c r="AG112" s="690"/>
    </row>
    <row r="113" spans="1:34" s="615" customFormat="1" ht="21" x14ac:dyDescent="0.35">
      <c r="A113" s="690"/>
      <c r="I113" s="690" t="s">
        <v>954</v>
      </c>
      <c r="J113" s="692"/>
      <c r="K113" s="690"/>
      <c r="L113" s="956" t="s">
        <v>72</v>
      </c>
      <c r="M113" s="956"/>
      <c r="N113" s="956"/>
      <c r="O113" s="956"/>
      <c r="P113" s="956"/>
      <c r="Q113" s="280"/>
      <c r="R113" s="738"/>
      <c r="S113" s="738"/>
      <c r="T113" s="738"/>
      <c r="U113" s="738"/>
      <c r="V113" s="738"/>
      <c r="W113" s="738"/>
      <c r="X113" s="738"/>
      <c r="Y113" s="738"/>
      <c r="Z113" s="738"/>
      <c r="AA113" s="738"/>
      <c r="AB113" s="738"/>
      <c r="AC113" s="738"/>
      <c r="AD113" s="738"/>
      <c r="AE113" s="738"/>
      <c r="AF113" s="738"/>
      <c r="AG113" s="738"/>
    </row>
    <row r="114" spans="1:34" s="615" customFormat="1" ht="50.25" customHeight="1" x14ac:dyDescent="0.35">
      <c r="A114" s="690"/>
      <c r="H114" s="691"/>
      <c r="I114" s="698" t="s">
        <v>955</v>
      </c>
      <c r="J114" s="692"/>
      <c r="K114" s="690"/>
      <c r="L114" s="953" t="s">
        <v>956</v>
      </c>
      <c r="M114" s="953"/>
      <c r="N114" s="953"/>
      <c r="O114" s="953"/>
      <c r="P114" s="953"/>
      <c r="Q114" s="280"/>
      <c r="R114" s="740"/>
      <c r="S114" s="740"/>
      <c r="T114" s="740"/>
      <c r="U114" s="740"/>
      <c r="V114" s="740"/>
      <c r="W114" s="740"/>
      <c r="X114" s="740"/>
      <c r="Y114" s="740"/>
      <c r="Z114" s="740"/>
      <c r="AA114" s="740"/>
      <c r="AB114" s="740"/>
      <c r="AC114" s="740"/>
      <c r="AD114" s="740"/>
      <c r="AE114" s="740"/>
      <c r="AF114" s="740"/>
      <c r="AG114" s="740"/>
    </row>
    <row r="115" spans="1:34" s="615" customFormat="1" ht="38.25" customHeight="1" x14ac:dyDescent="0.25">
      <c r="A115" s="690"/>
      <c r="F115" s="954"/>
      <c r="G115" s="954"/>
      <c r="H115" s="954"/>
      <c r="I115" s="954"/>
      <c r="J115" s="691"/>
      <c r="K115" s="690"/>
      <c r="L115" s="690"/>
      <c r="M115" s="692"/>
      <c r="N115" s="690"/>
      <c r="O115" s="692"/>
      <c r="P115" s="692"/>
      <c r="Q115" s="691"/>
      <c r="R115" s="740"/>
      <c r="S115" s="740"/>
      <c r="T115" s="740"/>
      <c r="U115" s="740"/>
      <c r="V115" s="740"/>
      <c r="W115" s="740"/>
      <c r="X115" s="740"/>
      <c r="Y115" s="740"/>
      <c r="Z115" s="740"/>
      <c r="AA115" s="740"/>
      <c r="AB115" s="740"/>
      <c r="AC115" s="740"/>
      <c r="AD115" s="740"/>
      <c r="AE115" s="740"/>
      <c r="AF115" s="740"/>
      <c r="AG115" s="740"/>
    </row>
    <row r="116" spans="1:34" x14ac:dyDescent="0.25">
      <c r="B116" s="175"/>
      <c r="C116" s="175"/>
      <c r="D116" s="175"/>
      <c r="E116" s="175"/>
      <c r="F116" s="955"/>
      <c r="G116" s="955"/>
      <c r="H116" s="955"/>
      <c r="I116" s="955"/>
      <c r="J116" s="176"/>
      <c r="K116" s="175"/>
      <c r="N116" s="175"/>
      <c r="Q116" s="176"/>
      <c r="R116" s="175"/>
      <c r="S116" s="175"/>
      <c r="T116" s="178"/>
      <c r="U116" s="175"/>
      <c r="V116" s="175"/>
      <c r="W116" s="175"/>
      <c r="X116" s="175"/>
      <c r="Y116" s="175"/>
      <c r="Z116" s="175"/>
      <c r="AA116" s="175"/>
      <c r="AB116" s="175"/>
      <c r="AC116" s="175"/>
      <c r="AD116" s="175"/>
      <c r="AE116" s="175"/>
      <c r="AF116" s="175"/>
      <c r="AH116" s="175"/>
    </row>
    <row r="117" spans="1:34" x14ac:dyDescent="0.25">
      <c r="B117" s="175"/>
      <c r="C117" s="175"/>
      <c r="D117" s="175"/>
      <c r="E117" s="175"/>
      <c r="J117" s="176"/>
      <c r="K117" s="175"/>
      <c r="N117" s="175"/>
      <c r="Q117" s="176"/>
      <c r="R117" s="175"/>
      <c r="S117" s="175"/>
      <c r="T117" s="178"/>
      <c r="U117" s="175"/>
      <c r="V117" s="175"/>
      <c r="W117" s="175"/>
      <c r="X117" s="175"/>
      <c r="Y117" s="175"/>
      <c r="Z117" s="175"/>
      <c r="AA117" s="175"/>
      <c r="AB117" s="175"/>
      <c r="AC117" s="175"/>
      <c r="AD117" s="175"/>
      <c r="AE117" s="175"/>
      <c r="AF117" s="175"/>
      <c r="AH117" s="175"/>
    </row>
    <row r="118" spans="1:34" x14ac:dyDescent="0.25">
      <c r="B118" s="175"/>
      <c r="C118" s="175"/>
      <c r="D118" s="175"/>
      <c r="E118" s="175"/>
      <c r="J118" s="176"/>
      <c r="K118" s="175"/>
      <c r="N118" s="175"/>
      <c r="Q118" s="176"/>
      <c r="R118" s="175"/>
      <c r="S118" s="175"/>
      <c r="T118" s="178"/>
      <c r="U118" s="175"/>
      <c r="V118" s="175"/>
      <c r="W118" s="175"/>
      <c r="X118" s="175"/>
      <c r="Y118" s="175"/>
      <c r="Z118" s="175"/>
      <c r="AA118" s="175"/>
      <c r="AB118" s="175"/>
      <c r="AC118" s="175"/>
      <c r="AD118" s="175"/>
      <c r="AE118" s="175"/>
      <c r="AF118" s="175"/>
      <c r="AH118" s="175"/>
    </row>
    <row r="119" spans="1:34" x14ac:dyDescent="0.25">
      <c r="B119" s="175"/>
      <c r="C119" s="175"/>
      <c r="D119" s="175"/>
      <c r="E119" s="175"/>
      <c r="J119" s="176"/>
      <c r="K119" s="175"/>
      <c r="N119" s="175"/>
      <c r="Q119" s="176"/>
      <c r="R119" s="175"/>
      <c r="S119" s="175"/>
      <c r="T119" s="178"/>
      <c r="U119" s="175"/>
      <c r="V119" s="175"/>
      <c r="W119" s="175"/>
      <c r="X119" s="175"/>
      <c r="Y119" s="175"/>
      <c r="Z119" s="175"/>
      <c r="AA119" s="175"/>
      <c r="AB119" s="175"/>
      <c r="AC119" s="175"/>
      <c r="AD119" s="175"/>
      <c r="AE119" s="175"/>
      <c r="AF119" s="175"/>
      <c r="AH119" s="175"/>
    </row>
    <row r="120" spans="1:34" x14ac:dyDescent="0.25">
      <c r="B120" s="175"/>
      <c r="C120" s="175"/>
      <c r="D120" s="175"/>
      <c r="E120" s="175"/>
      <c r="J120" s="176"/>
      <c r="K120" s="175"/>
      <c r="N120" s="175"/>
      <c r="Q120" s="176"/>
      <c r="R120" s="175"/>
      <c r="S120" s="175"/>
      <c r="T120" s="178"/>
      <c r="U120" s="175"/>
      <c r="V120" s="175"/>
      <c r="W120" s="175"/>
      <c r="X120" s="175"/>
      <c r="Y120" s="175"/>
      <c r="Z120" s="175"/>
      <c r="AA120" s="175"/>
      <c r="AB120" s="175"/>
      <c r="AC120" s="175"/>
      <c r="AD120" s="175"/>
      <c r="AE120" s="175"/>
      <c r="AF120" s="175"/>
      <c r="AH120" s="175"/>
    </row>
    <row r="121" spans="1:34" x14ac:dyDescent="0.25">
      <c r="B121" s="175"/>
      <c r="C121" s="175"/>
      <c r="D121" s="175"/>
      <c r="E121" s="175"/>
      <c r="J121" s="176"/>
      <c r="K121" s="175"/>
      <c r="N121" s="175"/>
      <c r="Q121" s="176"/>
      <c r="R121" s="175"/>
      <c r="S121" s="175"/>
      <c r="T121" s="178"/>
      <c r="U121" s="175"/>
      <c r="V121" s="175"/>
      <c r="W121" s="175"/>
      <c r="X121" s="175"/>
      <c r="Y121" s="175"/>
      <c r="Z121" s="175"/>
      <c r="AA121" s="175"/>
      <c r="AB121" s="175"/>
      <c r="AC121" s="175"/>
      <c r="AD121" s="175"/>
      <c r="AE121" s="175"/>
      <c r="AF121" s="175"/>
      <c r="AH121" s="175"/>
    </row>
    <row r="122" spans="1:34" x14ac:dyDescent="0.25">
      <c r="B122" s="175"/>
      <c r="C122" s="175"/>
      <c r="D122" s="175"/>
      <c r="E122" s="175"/>
      <c r="J122" s="176"/>
      <c r="K122" s="175"/>
      <c r="N122" s="175"/>
      <c r="Q122" s="176"/>
      <c r="R122" s="175"/>
      <c r="S122" s="175"/>
      <c r="T122" s="178"/>
      <c r="U122" s="175"/>
      <c r="V122" s="175"/>
      <c r="W122" s="175"/>
      <c r="X122" s="175"/>
      <c r="Y122" s="175"/>
      <c r="Z122" s="175"/>
      <c r="AA122" s="175"/>
      <c r="AB122" s="175"/>
      <c r="AC122" s="175"/>
      <c r="AD122" s="175"/>
      <c r="AE122" s="175"/>
      <c r="AF122" s="175"/>
      <c r="AH122" s="175"/>
    </row>
    <row r="123" spans="1:34" x14ac:dyDescent="0.25">
      <c r="B123" s="175"/>
      <c r="C123" s="175"/>
      <c r="D123" s="175"/>
      <c r="E123" s="175"/>
      <c r="J123" s="176"/>
      <c r="K123" s="175"/>
      <c r="N123" s="175"/>
      <c r="Q123" s="176"/>
      <c r="R123" s="175"/>
      <c r="S123" s="175"/>
      <c r="T123" s="178"/>
      <c r="U123" s="175"/>
      <c r="V123" s="175"/>
      <c r="W123" s="175"/>
      <c r="X123" s="175"/>
      <c r="Y123" s="175"/>
      <c r="Z123" s="175"/>
      <c r="AA123" s="175"/>
      <c r="AB123" s="175"/>
      <c r="AC123" s="175"/>
      <c r="AD123" s="175"/>
      <c r="AE123" s="175"/>
      <c r="AF123" s="175"/>
      <c r="AH123" s="175"/>
    </row>
    <row r="124" spans="1:34" x14ac:dyDescent="0.25">
      <c r="B124" s="175"/>
      <c r="C124" s="175"/>
      <c r="D124" s="175"/>
      <c r="E124" s="175"/>
      <c r="J124" s="176"/>
      <c r="K124" s="175"/>
      <c r="N124" s="175"/>
      <c r="Q124" s="176"/>
      <c r="R124" s="175"/>
      <c r="S124" s="175"/>
      <c r="T124" s="178"/>
      <c r="U124" s="175"/>
      <c r="V124" s="175"/>
      <c r="W124" s="175"/>
      <c r="X124" s="175"/>
      <c r="Y124" s="175"/>
      <c r="Z124" s="175"/>
      <c r="AA124" s="175"/>
      <c r="AB124" s="175"/>
      <c r="AC124" s="175"/>
      <c r="AD124" s="175"/>
      <c r="AE124" s="175"/>
      <c r="AF124" s="175"/>
      <c r="AH124" s="175"/>
    </row>
    <row r="125" spans="1:34" x14ac:dyDescent="0.25">
      <c r="B125" s="175"/>
      <c r="C125" s="175"/>
      <c r="D125" s="175"/>
      <c r="E125" s="175"/>
      <c r="J125" s="176"/>
      <c r="K125" s="175"/>
      <c r="N125" s="175"/>
      <c r="Q125" s="176"/>
      <c r="R125" s="175"/>
      <c r="S125" s="175"/>
      <c r="T125" s="178"/>
      <c r="U125" s="175"/>
      <c r="V125" s="175"/>
      <c r="W125" s="175"/>
      <c r="X125" s="175"/>
      <c r="Y125" s="175"/>
      <c r="Z125" s="175"/>
      <c r="AA125" s="175"/>
      <c r="AB125" s="175"/>
      <c r="AC125" s="175"/>
      <c r="AD125" s="175"/>
      <c r="AE125" s="175"/>
      <c r="AF125" s="175"/>
      <c r="AH125" s="175"/>
    </row>
    <row r="126" spans="1:34" x14ac:dyDescent="0.25">
      <c r="B126" s="175"/>
      <c r="C126" s="175"/>
      <c r="D126" s="175"/>
      <c r="E126" s="175"/>
      <c r="J126" s="176"/>
      <c r="K126" s="175"/>
      <c r="N126" s="175"/>
      <c r="Q126" s="176"/>
      <c r="R126" s="175"/>
      <c r="S126" s="175"/>
      <c r="T126" s="178"/>
      <c r="U126" s="175"/>
      <c r="V126" s="175"/>
      <c r="W126" s="175"/>
      <c r="X126" s="175"/>
      <c r="Y126" s="175"/>
      <c r="Z126" s="175"/>
      <c r="AA126" s="175"/>
      <c r="AB126" s="175"/>
      <c r="AC126" s="175"/>
      <c r="AD126" s="175"/>
      <c r="AE126" s="175"/>
      <c r="AF126" s="175"/>
      <c r="AH126" s="175"/>
    </row>
    <row r="127" spans="1:34" x14ac:dyDescent="0.25">
      <c r="B127" s="175"/>
      <c r="C127" s="175"/>
      <c r="D127" s="175"/>
      <c r="E127" s="175"/>
      <c r="J127" s="176"/>
      <c r="K127" s="175"/>
      <c r="N127" s="175"/>
      <c r="Q127" s="176"/>
      <c r="R127" s="175"/>
      <c r="S127" s="175"/>
      <c r="T127" s="178"/>
      <c r="U127" s="175"/>
      <c r="V127" s="175"/>
      <c r="W127" s="175"/>
      <c r="X127" s="175"/>
      <c r="Y127" s="175"/>
      <c r="Z127" s="175"/>
      <c r="AA127" s="175"/>
      <c r="AB127" s="175"/>
      <c r="AC127" s="175"/>
      <c r="AD127" s="175"/>
      <c r="AE127" s="175"/>
      <c r="AF127" s="175"/>
      <c r="AH127" s="175"/>
    </row>
  </sheetData>
  <sheetProtection selectLockedCells="1"/>
  <autoFilter ref="A4:P4" xr:uid="{00000000-0009-0000-0000-000000000000}"/>
  <dataConsolidate/>
  <mergeCells count="133">
    <mergeCell ref="H97:I97"/>
    <mergeCell ref="H29:I29"/>
    <mergeCell ref="H30:I30"/>
    <mergeCell ref="H32:I32"/>
    <mergeCell ref="H31:I31"/>
    <mergeCell ref="H33:I33"/>
    <mergeCell ref="H34:I34"/>
    <mergeCell ref="H40:I40"/>
    <mergeCell ref="H41:I41"/>
    <mergeCell ref="H42:I42"/>
    <mergeCell ref="H43:I43"/>
    <mergeCell ref="H44:I44"/>
    <mergeCell ref="H45:I45"/>
    <mergeCell ref="H37:I37"/>
    <mergeCell ref="H39:I39"/>
    <mergeCell ref="H52:I52"/>
    <mergeCell ref="H53:I53"/>
    <mergeCell ref="H54:I54"/>
    <mergeCell ref="H56:I56"/>
    <mergeCell ref="H57:I57"/>
    <mergeCell ref="H47:I47"/>
    <mergeCell ref="H48:I48"/>
    <mergeCell ref="H49:I49"/>
    <mergeCell ref="H50:I50"/>
    <mergeCell ref="AG3:AG4"/>
    <mergeCell ref="AH3:AH4"/>
    <mergeCell ref="AC1:AF3"/>
    <mergeCell ref="Q2:R2"/>
    <mergeCell ref="AG2:AH2"/>
    <mergeCell ref="F3:N3"/>
    <mergeCell ref="O3:P3"/>
    <mergeCell ref="Q3:Q4"/>
    <mergeCell ref="R3:R4"/>
    <mergeCell ref="S3:S4"/>
    <mergeCell ref="T3:T4"/>
    <mergeCell ref="U3:V3"/>
    <mergeCell ref="J1:P1"/>
    <mergeCell ref="S1:T1"/>
    <mergeCell ref="U1:V1"/>
    <mergeCell ref="W1:X1"/>
    <mergeCell ref="Y1:Z1"/>
    <mergeCell ref="AA1:AB1"/>
    <mergeCell ref="H7:I7"/>
    <mergeCell ref="H8:I8"/>
    <mergeCell ref="H9:I9"/>
    <mergeCell ref="H10:I10"/>
    <mergeCell ref="H11:I11"/>
    <mergeCell ref="W3:X3"/>
    <mergeCell ref="Y3:Z3"/>
    <mergeCell ref="AA3:AB3"/>
    <mergeCell ref="F5:K5"/>
    <mergeCell ref="G6:K6"/>
    <mergeCell ref="H20:I20"/>
    <mergeCell ref="H12:I12"/>
    <mergeCell ref="H13:I13"/>
    <mergeCell ref="H15:I15"/>
    <mergeCell ref="H16:I16"/>
    <mergeCell ref="H17:I17"/>
    <mergeCell ref="H18:I18"/>
    <mergeCell ref="H27:I27"/>
    <mergeCell ref="H28:I28"/>
    <mergeCell ref="H21:I21"/>
    <mergeCell ref="H22:I22"/>
    <mergeCell ref="H23:I23"/>
    <mergeCell ref="H24:I24"/>
    <mergeCell ref="H25:I25"/>
    <mergeCell ref="G14:K14"/>
    <mergeCell ref="G19:K19"/>
    <mergeCell ref="G26:K26"/>
    <mergeCell ref="H51:I51"/>
    <mergeCell ref="H64:I64"/>
    <mergeCell ref="H65:I65"/>
    <mergeCell ref="H67:I67"/>
    <mergeCell ref="H68:I68"/>
    <mergeCell ref="H69:I69"/>
    <mergeCell ref="H58:I58"/>
    <mergeCell ref="H59:I59"/>
    <mergeCell ref="H60:I60"/>
    <mergeCell ref="H61:I61"/>
    <mergeCell ref="H62:I62"/>
    <mergeCell ref="H63:I63"/>
    <mergeCell ref="G89:K89"/>
    <mergeCell ref="G94:K94"/>
    <mergeCell ref="H76:I76"/>
    <mergeCell ref="H77:I77"/>
    <mergeCell ref="H79:I79"/>
    <mergeCell ref="H80:I80"/>
    <mergeCell ref="H81:I81"/>
    <mergeCell ref="H70:I70"/>
    <mergeCell ref="H71:I71"/>
    <mergeCell ref="H73:I73"/>
    <mergeCell ref="H74:I74"/>
    <mergeCell ref="H75:I75"/>
    <mergeCell ref="H88:I88"/>
    <mergeCell ref="L114:P114"/>
    <mergeCell ref="R114:AG115"/>
    <mergeCell ref="F115:I115"/>
    <mergeCell ref="F116:I116"/>
    <mergeCell ref="H100:I100"/>
    <mergeCell ref="H101:I101"/>
    <mergeCell ref="H102:I102"/>
    <mergeCell ref="H103:I103"/>
    <mergeCell ref="S112:V112"/>
    <mergeCell ref="L113:P113"/>
    <mergeCell ref="R113:AG113"/>
    <mergeCell ref="H106:I106"/>
    <mergeCell ref="H107:I107"/>
    <mergeCell ref="H109:I109"/>
    <mergeCell ref="H110:I110"/>
    <mergeCell ref="G99:K99"/>
    <mergeCell ref="G105:K105"/>
    <mergeCell ref="G108:K108"/>
    <mergeCell ref="F98:K98"/>
    <mergeCell ref="F82:K82"/>
    <mergeCell ref="F35:K35"/>
    <mergeCell ref="G36:K36"/>
    <mergeCell ref="G38:K38"/>
    <mergeCell ref="G46:K46"/>
    <mergeCell ref="G55:K55"/>
    <mergeCell ref="G66:K66"/>
    <mergeCell ref="G72:K72"/>
    <mergeCell ref="G78:K78"/>
    <mergeCell ref="G83:K83"/>
    <mergeCell ref="H92:I92"/>
    <mergeCell ref="H93:I93"/>
    <mergeCell ref="H95:I95"/>
    <mergeCell ref="H96:I96"/>
    <mergeCell ref="H84:I84"/>
    <mergeCell ref="H85:I85"/>
    <mergeCell ref="H86:I86"/>
    <mergeCell ref="H87:I87"/>
    <mergeCell ref="H90:I90"/>
    <mergeCell ref="H91:I91"/>
  </mergeCells>
  <dataValidations count="1">
    <dataValidation allowBlank="1" showInputMessage="1" showErrorMessage="1" sqref="B104:B110" xr:uid="{C1825273-0F31-4031-93E4-466B8E9D7298}"/>
  </dataValidations>
  <pageMargins left="0" right="0" top="0.25" bottom="0.5" header="0.3" footer="0.3"/>
  <pageSetup paperSize="5" scale="42" fitToHeight="0" orientation="landscape" r:id="rId1"/>
  <headerFooter>
    <oddFooter>Page &amp;P of &amp;N</oddFooter>
  </headerFooter>
  <rowBreaks count="1" manualBreakCount="1">
    <brk id="25" min="5" max="3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9D4B-3895-4BF2-B98D-17A826DB3F7A}">
  <sheetPr>
    <tabColor theme="3" tint="0.39997558519241921"/>
    <pageSetUpPr fitToPage="1"/>
  </sheetPr>
  <dimension ref="A1:AK32"/>
  <sheetViews>
    <sheetView showGridLines="0" topLeftCell="F4" zoomScale="64" zoomScaleNormal="64" workbookViewId="0">
      <selection activeCell="K12" sqref="K12"/>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5.42578125" style="35" customWidth="1"/>
    <col min="9" max="9" width="77.7109375" style="35" customWidth="1"/>
    <col min="10" max="10" width="51.85546875" style="38" customWidth="1"/>
    <col min="11" max="11" width="22.140625" style="37" customWidth="1"/>
    <col min="12" max="12" width="37.42578125" style="37" customWidth="1"/>
    <col min="13" max="13" width="22.42578125" style="38" customWidth="1"/>
    <col min="14" max="14" width="13.140625" style="37" hidden="1" customWidth="1"/>
    <col min="15" max="16" width="17.42578125" style="38" customWidth="1"/>
    <col min="17" max="17" width="45.5703125" style="41" bestFit="1" customWidth="1"/>
    <col min="18" max="18" width="9.8554687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1" width="39.140625" style="37" hidden="1" customWidth="1"/>
    <col min="32" max="32" width="0.28515625" style="37" customWidth="1"/>
    <col min="33" max="33" width="29.42578125" style="40" bestFit="1" customWidth="1"/>
    <col min="34" max="34" width="22.140625" style="43" bestFit="1" customWidth="1"/>
    <col min="35" max="35" width="33" style="35" customWidth="1"/>
    <col min="36" max="36" width="11.42578125" style="35"/>
    <col min="37" max="37" width="18.42578125" style="35" bestFit="1" customWidth="1"/>
    <col min="38" max="16384" width="11.42578125" style="35"/>
  </cols>
  <sheetData>
    <row r="1" spans="1:37" s="7" customFormat="1" ht="61.5" customHeight="1" x14ac:dyDescent="0.25">
      <c r="A1" s="1"/>
      <c r="B1" s="1"/>
      <c r="C1" s="1"/>
      <c r="D1" s="1"/>
      <c r="E1" s="1"/>
      <c r="F1" s="2"/>
      <c r="G1" s="2"/>
      <c r="H1" s="2"/>
      <c r="I1" s="3"/>
      <c r="J1" s="775" t="s">
        <v>0</v>
      </c>
      <c r="K1" s="775"/>
      <c r="L1" s="775"/>
      <c r="M1" s="775"/>
      <c r="N1" s="775"/>
      <c r="O1" s="775"/>
      <c r="P1" s="775"/>
      <c r="Q1" s="210"/>
      <c r="R1" s="211"/>
      <c r="S1" s="776"/>
      <c r="T1" s="776"/>
      <c r="U1" s="777"/>
      <c r="V1" s="764"/>
      <c r="W1" s="763"/>
      <c r="X1" s="764"/>
      <c r="Y1" s="763"/>
      <c r="Z1" s="764"/>
      <c r="AA1" s="763"/>
      <c r="AB1" s="764"/>
      <c r="AC1" s="752" t="s">
        <v>1</v>
      </c>
      <c r="AD1" s="753"/>
      <c r="AE1" s="753"/>
      <c r="AF1" s="754"/>
      <c r="AG1" s="44" t="s">
        <v>2</v>
      </c>
      <c r="AH1" s="45" t="s">
        <v>3</v>
      </c>
    </row>
    <row r="2" spans="1:37" s="7" customFormat="1" ht="78" customHeight="1" x14ac:dyDescent="0.2">
      <c r="A2" s="1"/>
      <c r="B2" s="1"/>
      <c r="C2" s="1"/>
      <c r="D2" s="1"/>
      <c r="E2" s="1"/>
      <c r="F2" s="2"/>
      <c r="G2" s="2"/>
      <c r="H2" s="2"/>
      <c r="I2" s="3"/>
      <c r="J2" s="8" t="s">
        <v>4</v>
      </c>
      <c r="K2" s="766" t="s">
        <v>74</v>
      </c>
      <c r="L2" s="766"/>
      <c r="M2" s="766"/>
      <c r="N2" s="766"/>
      <c r="O2" s="766"/>
      <c r="P2" s="767"/>
      <c r="Q2" s="765" t="s">
        <v>6</v>
      </c>
      <c r="R2" s="762"/>
      <c r="S2" s="719"/>
      <c r="T2" s="720"/>
      <c r="U2" s="212"/>
      <c r="V2" s="213"/>
      <c r="W2" s="212"/>
      <c r="X2" s="213"/>
      <c r="Y2" s="212"/>
      <c r="Z2" s="213"/>
      <c r="AA2" s="212"/>
      <c r="AB2" s="213"/>
      <c r="AC2" s="755"/>
      <c r="AD2" s="756"/>
      <c r="AE2" s="756"/>
      <c r="AF2" s="757"/>
      <c r="AG2" s="761" t="s">
        <v>7</v>
      </c>
      <c r="AH2" s="762"/>
    </row>
    <row r="3" spans="1:37" s="246" customFormat="1" ht="25.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758"/>
      <c r="AD3" s="759"/>
      <c r="AE3" s="759"/>
      <c r="AF3" s="760"/>
      <c r="AG3" s="768" t="s">
        <v>18</v>
      </c>
      <c r="AH3" s="751" t="s">
        <v>19</v>
      </c>
    </row>
    <row r="4" spans="1:37" s="98" customFormat="1" ht="143.25" x14ac:dyDescent="0.35">
      <c r="A4" s="247" t="s">
        <v>20</v>
      </c>
      <c r="B4" s="247" t="s">
        <v>21</v>
      </c>
      <c r="C4" s="247" t="s">
        <v>22</v>
      </c>
      <c r="D4" s="247" t="s">
        <v>23</v>
      </c>
      <c r="E4" s="247" t="s">
        <v>24</v>
      </c>
      <c r="F4" s="248" t="s">
        <v>25</v>
      </c>
      <c r="G4" s="248" t="s">
        <v>26</v>
      </c>
      <c r="H4" s="248" t="s">
        <v>27</v>
      </c>
      <c r="I4" s="249"/>
      <c r="J4" s="250" t="s">
        <v>28</v>
      </c>
      <c r="K4" s="250" t="s">
        <v>29</v>
      </c>
      <c r="L4" s="251"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37" s="246" customFormat="1" ht="59.25" customHeight="1" x14ac:dyDescent="0.35">
      <c r="A5" s="153"/>
      <c r="B5" s="300" t="s">
        <v>40</v>
      </c>
      <c r="C5" s="300"/>
      <c r="D5" s="300"/>
      <c r="E5" s="300"/>
      <c r="F5" s="728" t="s">
        <v>75</v>
      </c>
      <c r="G5" s="729"/>
      <c r="H5" s="729"/>
      <c r="I5" s="729"/>
      <c r="J5" s="729"/>
      <c r="K5" s="730"/>
      <c r="L5" s="88" t="s">
        <v>76</v>
      </c>
      <c r="M5" s="88"/>
      <c r="N5" s="89" t="s">
        <v>43</v>
      </c>
      <c r="O5" s="88" t="s">
        <v>14</v>
      </c>
      <c r="P5" s="88" t="s">
        <v>17</v>
      </c>
      <c r="Q5" s="90" t="s">
        <v>44</v>
      </c>
      <c r="R5" s="91">
        <v>1</v>
      </c>
      <c r="S5" s="257" t="s">
        <v>45</v>
      </c>
      <c r="T5" s="151">
        <v>1</v>
      </c>
      <c r="U5" s="151"/>
      <c r="V5" s="96"/>
      <c r="W5" s="151"/>
      <c r="X5" s="96"/>
      <c r="Y5" s="151"/>
      <c r="Z5" s="96"/>
      <c r="AA5" s="96"/>
      <c r="AB5" s="96"/>
      <c r="AC5" s="96"/>
      <c r="AD5" s="96"/>
      <c r="AE5" s="96"/>
      <c r="AF5" s="96"/>
      <c r="AG5" s="97" t="s">
        <v>46</v>
      </c>
      <c r="AH5" s="258">
        <f>+AH6+AH11</f>
        <v>0</v>
      </c>
    </row>
    <row r="6" spans="1:37" s="246" customFormat="1" ht="77.25" customHeight="1" x14ac:dyDescent="0.35">
      <c r="A6" s="153"/>
      <c r="B6" s="300" t="s">
        <v>40</v>
      </c>
      <c r="C6" s="300">
        <v>1</v>
      </c>
      <c r="D6" s="300"/>
      <c r="E6" s="300"/>
      <c r="F6" s="100"/>
      <c r="G6" s="731" t="s">
        <v>47</v>
      </c>
      <c r="H6" s="732"/>
      <c r="I6" s="732"/>
      <c r="J6" s="732"/>
      <c r="K6" s="733"/>
      <c r="L6" s="101" t="s">
        <v>76</v>
      </c>
      <c r="M6" s="101"/>
      <c r="N6" s="101" t="s">
        <v>43</v>
      </c>
      <c r="O6" s="101" t="s">
        <v>14</v>
      </c>
      <c r="P6" s="101" t="s">
        <v>17</v>
      </c>
      <c r="Q6" s="259" t="s">
        <v>48</v>
      </c>
      <c r="R6" s="103">
        <v>1</v>
      </c>
      <c r="S6" s="260" t="s">
        <v>45</v>
      </c>
      <c r="T6" s="150">
        <v>0.8</v>
      </c>
      <c r="U6" s="261">
        <v>0.25</v>
      </c>
      <c r="V6" s="261"/>
      <c r="W6" s="261">
        <v>0.25</v>
      </c>
      <c r="X6" s="102"/>
      <c r="Y6" s="261">
        <v>0.25</v>
      </c>
      <c r="Z6" s="108"/>
      <c r="AA6" s="261">
        <v>0.25</v>
      </c>
      <c r="AB6" s="108"/>
      <c r="AC6" s="108"/>
      <c r="AD6" s="108"/>
      <c r="AE6" s="108"/>
      <c r="AF6" s="108"/>
      <c r="AG6" s="101" t="s">
        <v>46</v>
      </c>
      <c r="AH6" s="262">
        <f>SUM(AH7:AH10)</f>
        <v>0</v>
      </c>
      <c r="AK6" s="407"/>
    </row>
    <row r="7" spans="1:37" s="266" customFormat="1" ht="42" x14ac:dyDescent="0.35">
      <c r="A7" s="263" t="str">
        <f t="shared" ref="A7:A12" si="0">+ CONCATENATE("ID", "-", B7, "-",C7, ".", D7, ".", E7)</f>
        <v>ID-DDE-1.1.1</v>
      </c>
      <c r="B7" s="124" t="s">
        <v>40</v>
      </c>
      <c r="C7" s="124">
        <v>1</v>
      </c>
      <c r="D7" s="124">
        <v>1</v>
      </c>
      <c r="E7" s="124">
        <v>1</v>
      </c>
      <c r="F7" s="135"/>
      <c r="G7" s="120"/>
      <c r="H7" s="735" t="s">
        <v>49</v>
      </c>
      <c r="I7" s="736"/>
      <c r="J7" s="121" t="s">
        <v>50</v>
      </c>
      <c r="K7" s="124" t="s">
        <v>40</v>
      </c>
      <c r="L7" s="121" t="s">
        <v>77</v>
      </c>
      <c r="M7" s="121" t="s">
        <v>52</v>
      </c>
      <c r="N7" s="124" t="s">
        <v>43</v>
      </c>
      <c r="O7" s="121" t="s">
        <v>14</v>
      </c>
      <c r="P7" s="121" t="s">
        <v>17</v>
      </c>
      <c r="Q7" s="122"/>
      <c r="R7" s="123"/>
      <c r="S7" s="123"/>
      <c r="T7" s="709">
        <v>0.25</v>
      </c>
      <c r="U7" s="123"/>
      <c r="V7" s="123"/>
      <c r="W7" s="123"/>
      <c r="X7" s="123"/>
      <c r="Y7" s="123"/>
      <c r="Z7" s="143"/>
      <c r="AA7" s="143"/>
      <c r="AB7" s="143"/>
      <c r="AC7" s="118"/>
      <c r="AD7" s="118"/>
      <c r="AE7" s="118"/>
      <c r="AF7" s="118"/>
      <c r="AG7" s="121" t="s">
        <v>46</v>
      </c>
      <c r="AH7" s="265">
        <v>0</v>
      </c>
    </row>
    <row r="8" spans="1:37" s="266" customFormat="1" ht="63" x14ac:dyDescent="0.35">
      <c r="A8" s="263" t="str">
        <f t="shared" si="0"/>
        <v>ID-DDE-1.1.2</v>
      </c>
      <c r="B8" s="124" t="s">
        <v>40</v>
      </c>
      <c r="C8" s="124">
        <v>1</v>
      </c>
      <c r="D8" s="124">
        <v>1</v>
      </c>
      <c r="E8" s="124">
        <v>2</v>
      </c>
      <c r="F8" s="135"/>
      <c r="G8" s="120"/>
      <c r="H8" s="735" t="s">
        <v>78</v>
      </c>
      <c r="I8" s="736"/>
      <c r="J8" s="121" t="s">
        <v>54</v>
      </c>
      <c r="K8" s="124" t="s">
        <v>40</v>
      </c>
      <c r="L8" s="121" t="s">
        <v>55</v>
      </c>
      <c r="M8" s="121" t="s">
        <v>56</v>
      </c>
      <c r="N8" s="124" t="s">
        <v>43</v>
      </c>
      <c r="O8" s="121" t="s">
        <v>14</v>
      </c>
      <c r="P8" s="121" t="s">
        <v>17</v>
      </c>
      <c r="Q8" s="122"/>
      <c r="R8" s="123"/>
      <c r="S8" s="123"/>
      <c r="T8" s="709">
        <v>0.25</v>
      </c>
      <c r="U8" s="123"/>
      <c r="V8" s="123"/>
      <c r="W8" s="123"/>
      <c r="X8" s="123"/>
      <c r="Y8" s="123"/>
      <c r="Z8" s="143"/>
      <c r="AA8" s="143"/>
      <c r="AB8" s="143"/>
      <c r="AC8" s="118"/>
      <c r="AD8" s="143"/>
      <c r="AE8" s="143"/>
      <c r="AF8" s="143"/>
      <c r="AG8" s="121" t="s">
        <v>46</v>
      </c>
      <c r="AH8" s="265">
        <v>0</v>
      </c>
    </row>
    <row r="9" spans="1:37" s="266" customFormat="1" ht="63" x14ac:dyDescent="0.35">
      <c r="A9" s="263" t="str">
        <f t="shared" si="0"/>
        <v>ID-DDE-1.1.4</v>
      </c>
      <c r="B9" s="124" t="s">
        <v>40</v>
      </c>
      <c r="C9" s="124">
        <v>1</v>
      </c>
      <c r="D9" s="124">
        <v>1</v>
      </c>
      <c r="E9" s="124">
        <v>4</v>
      </c>
      <c r="F9" s="135"/>
      <c r="G9" s="120"/>
      <c r="H9" s="749" t="s">
        <v>57</v>
      </c>
      <c r="I9" s="750"/>
      <c r="J9" s="121" t="s">
        <v>58</v>
      </c>
      <c r="K9" s="124" t="s">
        <v>40</v>
      </c>
      <c r="L9" s="121" t="s">
        <v>59</v>
      </c>
      <c r="M9" s="121" t="s">
        <v>60</v>
      </c>
      <c r="N9" s="124" t="s">
        <v>43</v>
      </c>
      <c r="O9" s="121" t="s">
        <v>14</v>
      </c>
      <c r="P9" s="121" t="s">
        <v>17</v>
      </c>
      <c r="Q9" s="122"/>
      <c r="R9" s="123"/>
      <c r="S9" s="123"/>
      <c r="T9" s="709">
        <v>0.25</v>
      </c>
      <c r="U9" s="123"/>
      <c r="V9" s="123"/>
      <c r="W9" s="123"/>
      <c r="X9" s="123"/>
      <c r="Y9" s="123"/>
      <c r="Z9" s="143"/>
      <c r="AA9" s="143"/>
      <c r="AB9" s="143"/>
      <c r="AC9" s="420"/>
      <c r="AD9" s="143"/>
      <c r="AE9" s="143"/>
      <c r="AF9" s="143"/>
      <c r="AG9" s="121" t="s">
        <v>46</v>
      </c>
      <c r="AH9" s="265">
        <v>0</v>
      </c>
    </row>
    <row r="10" spans="1:37" s="266" customFormat="1" ht="63" x14ac:dyDescent="0.35">
      <c r="A10" s="263" t="str">
        <f t="shared" si="0"/>
        <v>ID-DDE-1.1.5</v>
      </c>
      <c r="B10" s="124" t="s">
        <v>40</v>
      </c>
      <c r="C10" s="124">
        <v>1</v>
      </c>
      <c r="D10" s="124">
        <v>1</v>
      </c>
      <c r="E10" s="124">
        <v>5</v>
      </c>
      <c r="F10" s="135"/>
      <c r="G10" s="120"/>
      <c r="H10" s="735" t="s">
        <v>61</v>
      </c>
      <c r="I10" s="736"/>
      <c r="J10" s="121" t="s">
        <v>62</v>
      </c>
      <c r="K10" s="124" t="s">
        <v>40</v>
      </c>
      <c r="L10" s="121" t="s">
        <v>55</v>
      </c>
      <c r="M10" s="121" t="s">
        <v>52</v>
      </c>
      <c r="N10" s="124" t="s">
        <v>43</v>
      </c>
      <c r="O10" s="121" t="s">
        <v>14</v>
      </c>
      <c r="P10" s="121" t="s">
        <v>17</v>
      </c>
      <c r="Q10" s="122"/>
      <c r="R10" s="123"/>
      <c r="S10" s="123"/>
      <c r="T10" s="709">
        <v>0.25</v>
      </c>
      <c r="U10" s="123"/>
      <c r="V10" s="123"/>
      <c r="W10" s="123"/>
      <c r="X10" s="123"/>
      <c r="Y10" s="123"/>
      <c r="Z10" s="143"/>
      <c r="AA10" s="143"/>
      <c r="AB10" s="143"/>
      <c r="AC10" s="420"/>
      <c r="AD10" s="143"/>
      <c r="AE10" s="143"/>
      <c r="AF10" s="143"/>
      <c r="AG10" s="121" t="s">
        <v>46</v>
      </c>
      <c r="AH10" s="265">
        <v>0</v>
      </c>
    </row>
    <row r="11" spans="1:37" s="246" customFormat="1" ht="42" x14ac:dyDescent="0.35">
      <c r="A11" s="153"/>
      <c r="B11" s="300" t="s">
        <v>40</v>
      </c>
      <c r="C11" s="300">
        <v>1</v>
      </c>
      <c r="D11" s="300"/>
      <c r="E11" s="300"/>
      <c r="F11" s="100"/>
      <c r="G11" s="745" t="s">
        <v>63</v>
      </c>
      <c r="H11" s="746"/>
      <c r="I11" s="746"/>
      <c r="J11" s="746"/>
      <c r="K11" s="747"/>
      <c r="L11" s="101" t="s">
        <v>64</v>
      </c>
      <c r="M11" s="101"/>
      <c r="N11" s="101" t="s">
        <v>43</v>
      </c>
      <c r="O11" s="101" t="s">
        <v>14</v>
      </c>
      <c r="P11" s="101" t="s">
        <v>17</v>
      </c>
      <c r="Q11" s="259" t="s">
        <v>65</v>
      </c>
      <c r="R11" s="103">
        <v>1</v>
      </c>
      <c r="S11" s="260"/>
      <c r="T11" s="150">
        <v>0.2</v>
      </c>
      <c r="U11" s="102">
        <v>10</v>
      </c>
      <c r="V11" s="102"/>
      <c r="W11" s="261">
        <v>0.15</v>
      </c>
      <c r="X11" s="102"/>
      <c r="Y11" s="261">
        <v>0.15</v>
      </c>
      <c r="Z11" s="108"/>
      <c r="AA11" s="261">
        <v>0.1</v>
      </c>
      <c r="AB11" s="108"/>
      <c r="AC11" s="108"/>
      <c r="AD11" s="108"/>
      <c r="AE11" s="108"/>
      <c r="AF11" s="108"/>
      <c r="AG11" s="101" t="s">
        <v>46</v>
      </c>
      <c r="AH11" s="262">
        <f>SUM(AH12:AH12)</f>
        <v>0</v>
      </c>
    </row>
    <row r="12" spans="1:37" s="266" customFormat="1" ht="42.75" thickBot="1" x14ac:dyDescent="0.4">
      <c r="A12" s="263" t="str">
        <f t="shared" si="0"/>
        <v>ID-DDE-1.3.1</v>
      </c>
      <c r="B12" s="124" t="s">
        <v>40</v>
      </c>
      <c r="C12" s="124">
        <v>1</v>
      </c>
      <c r="D12" s="124">
        <v>3</v>
      </c>
      <c r="E12" s="124">
        <v>1</v>
      </c>
      <c r="F12" s="135"/>
      <c r="G12" s="120"/>
      <c r="H12" s="135" t="s">
        <v>79</v>
      </c>
      <c r="I12" s="120"/>
      <c r="J12" s="121" t="s">
        <v>67</v>
      </c>
      <c r="K12" s="124" t="s">
        <v>40</v>
      </c>
      <c r="L12" s="121" t="s">
        <v>68</v>
      </c>
      <c r="M12" s="121" t="s">
        <v>69</v>
      </c>
      <c r="N12" s="124" t="s">
        <v>43</v>
      </c>
      <c r="O12" s="121" t="s">
        <v>14</v>
      </c>
      <c r="P12" s="121" t="s">
        <v>17</v>
      </c>
      <c r="Q12" s="122"/>
      <c r="R12" s="123"/>
      <c r="S12" s="123"/>
      <c r="T12" s="148">
        <v>1</v>
      </c>
      <c r="U12" s="123"/>
      <c r="V12" s="123"/>
      <c r="W12" s="123"/>
      <c r="X12" s="123"/>
      <c r="Y12" s="123"/>
      <c r="Z12" s="143"/>
      <c r="AA12" s="143"/>
      <c r="AB12" s="143"/>
      <c r="AC12" s="143"/>
      <c r="AD12" s="143"/>
      <c r="AE12" s="143"/>
      <c r="AF12" s="143"/>
      <c r="AG12" s="121" t="s">
        <v>46</v>
      </c>
      <c r="AH12" s="265">
        <v>0</v>
      </c>
    </row>
    <row r="13" spans="1:37" s="98" customFormat="1" ht="21.75" thickBot="1" x14ac:dyDescent="0.4">
      <c r="J13" s="269"/>
      <c r="L13" s="280"/>
      <c r="M13" s="281"/>
      <c r="O13" s="281"/>
      <c r="P13" s="281"/>
      <c r="Q13" s="269"/>
      <c r="T13" s="305"/>
      <c r="AG13" s="511" t="s">
        <v>70</v>
      </c>
      <c r="AH13" s="426">
        <f>+AH5</f>
        <v>0</v>
      </c>
    </row>
    <row r="14" spans="1:37" s="98" customFormat="1" ht="21" x14ac:dyDescent="0.35">
      <c r="J14" s="269"/>
      <c r="L14" s="280"/>
      <c r="M14" s="281"/>
      <c r="O14" s="281"/>
      <c r="P14" s="281"/>
      <c r="Q14" s="269"/>
      <c r="T14" s="305"/>
      <c r="AG14" s="280"/>
    </row>
    <row r="15" spans="1:37" s="98" customFormat="1" ht="21" x14ac:dyDescent="0.35">
      <c r="J15" s="269"/>
      <c r="L15" s="280"/>
      <c r="M15" s="281"/>
      <c r="O15" s="281"/>
      <c r="P15" s="281"/>
      <c r="Q15" s="269"/>
      <c r="T15" s="305"/>
      <c r="AG15" s="280"/>
    </row>
    <row r="16" spans="1:37" s="98" customFormat="1" ht="21" x14ac:dyDescent="0.35">
      <c r="J16" s="269"/>
      <c r="L16" s="280"/>
      <c r="M16" s="281"/>
      <c r="O16" s="281"/>
      <c r="P16" s="281"/>
      <c r="Q16" s="269"/>
      <c r="T16" s="305"/>
      <c r="AG16" s="280"/>
    </row>
    <row r="17" spans="6:33" s="98" customFormat="1" ht="21.75" thickBot="1" x14ac:dyDescent="0.4">
      <c r="I17" s="707" t="s">
        <v>80</v>
      </c>
      <c r="J17" s="308"/>
      <c r="K17" s="308"/>
      <c r="M17" s="280" t="s">
        <v>81</v>
      </c>
      <c r="N17" s="308"/>
      <c r="O17" s="308"/>
      <c r="P17" s="308"/>
      <c r="Q17" s="308"/>
      <c r="U17" s="308"/>
      <c r="V17" s="308"/>
      <c r="W17" s="308"/>
      <c r="X17" s="308"/>
      <c r="Y17" s="308"/>
      <c r="Z17" s="308"/>
      <c r="AA17" s="308"/>
      <c r="AB17" s="308"/>
      <c r="AC17" s="308"/>
      <c r="AD17" s="308"/>
      <c r="AG17" s="280"/>
    </row>
    <row r="18" spans="6:33" s="98" customFormat="1" ht="21" x14ac:dyDescent="0.35">
      <c r="F18" s="738"/>
      <c r="G18" s="738"/>
      <c r="H18" s="738"/>
      <c r="I18" s="738"/>
      <c r="J18" s="739" t="s">
        <v>82</v>
      </c>
      <c r="K18" s="739"/>
      <c r="M18" s="280"/>
      <c r="N18" s="739" t="s">
        <v>72</v>
      </c>
      <c r="O18" s="739"/>
      <c r="P18" s="739"/>
      <c r="Q18" s="739"/>
    </row>
    <row r="19" spans="6:33" s="98" customFormat="1" ht="21" x14ac:dyDescent="0.35">
      <c r="J19" s="740" t="s">
        <v>83</v>
      </c>
      <c r="K19" s="741"/>
      <c r="M19" s="280"/>
      <c r="N19" s="740" t="s">
        <v>73</v>
      </c>
      <c r="O19" s="740"/>
      <c r="P19" s="740"/>
      <c r="Q19" s="740"/>
      <c r="R19" s="296"/>
      <c r="S19" s="296"/>
      <c r="T19" s="296"/>
      <c r="U19" s="296"/>
      <c r="V19" s="296"/>
      <c r="W19" s="296"/>
      <c r="X19" s="296"/>
      <c r="Y19" s="296"/>
      <c r="Z19" s="296"/>
      <c r="AA19" s="296"/>
      <c r="AB19" s="296"/>
      <c r="AC19" s="296"/>
      <c r="AD19" s="296"/>
    </row>
    <row r="20" spans="6:33" s="98" customFormat="1" ht="21" x14ac:dyDescent="0.35">
      <c r="F20" s="738"/>
      <c r="G20" s="738"/>
      <c r="H20" s="738"/>
      <c r="I20" s="738"/>
      <c r="J20" s="741"/>
      <c r="K20" s="741"/>
      <c r="L20" s="280"/>
      <c r="M20" s="281"/>
      <c r="N20" s="740"/>
      <c r="O20" s="740"/>
      <c r="P20" s="740"/>
      <c r="Q20" s="740"/>
      <c r="R20" s="296"/>
      <c r="S20" s="296"/>
      <c r="T20" s="296"/>
      <c r="U20" s="296"/>
      <c r="V20" s="296"/>
      <c r="W20" s="296"/>
      <c r="X20" s="296"/>
      <c r="Y20" s="296"/>
      <c r="Z20" s="296"/>
      <c r="AA20" s="296"/>
      <c r="AB20" s="296"/>
      <c r="AC20" s="296"/>
      <c r="AD20" s="296"/>
      <c r="AG20" s="280"/>
    </row>
    <row r="21" spans="6:33" s="6" customFormat="1" ht="12.75" x14ac:dyDescent="0.2">
      <c r="F21" s="734"/>
      <c r="G21" s="734"/>
      <c r="H21" s="734"/>
      <c r="I21" s="734"/>
      <c r="J21" s="30"/>
      <c r="L21" s="31"/>
      <c r="M21" s="33"/>
      <c r="O21" s="33"/>
      <c r="P21" s="33"/>
      <c r="Q21" s="30"/>
      <c r="T21" s="34"/>
      <c r="AG21" s="31"/>
    </row>
    <row r="22" spans="6:33" s="6" customFormat="1" ht="12.75" x14ac:dyDescent="0.2">
      <c r="J22" s="30"/>
      <c r="L22" s="31"/>
      <c r="M22" s="33"/>
      <c r="O22" s="33"/>
      <c r="P22" s="33"/>
      <c r="Q22" s="30"/>
      <c r="T22" s="34"/>
      <c r="AG22" s="31"/>
    </row>
    <row r="23" spans="6:33" s="6" customFormat="1" ht="12.75" x14ac:dyDescent="0.2">
      <c r="J23" s="30"/>
      <c r="L23" s="31"/>
      <c r="M23" s="33"/>
      <c r="O23" s="33"/>
      <c r="P23" s="33"/>
      <c r="Q23" s="30"/>
      <c r="T23" s="34"/>
      <c r="AG23" s="31"/>
    </row>
    <row r="24" spans="6:33" s="6" customFormat="1" ht="12.75" x14ac:dyDescent="0.2">
      <c r="J24" s="30"/>
      <c r="L24" s="31"/>
      <c r="M24" s="33"/>
      <c r="O24" s="33"/>
      <c r="P24" s="33"/>
      <c r="Q24" s="30"/>
      <c r="T24" s="34"/>
      <c r="AG24" s="31"/>
    </row>
    <row r="25" spans="6:33" s="6" customFormat="1" ht="12.75" x14ac:dyDescent="0.2">
      <c r="J25" s="30"/>
      <c r="L25" s="31"/>
      <c r="M25" s="33"/>
      <c r="O25" s="33"/>
      <c r="P25" s="33"/>
      <c r="Q25" s="30"/>
      <c r="T25" s="34"/>
      <c r="AG25" s="31"/>
    </row>
    <row r="26" spans="6:33" s="6" customFormat="1" ht="12.75" x14ac:dyDescent="0.2">
      <c r="J26" s="30"/>
      <c r="L26" s="31"/>
      <c r="M26" s="33"/>
      <c r="O26" s="33"/>
      <c r="P26" s="33"/>
      <c r="Q26" s="30"/>
      <c r="T26" s="34"/>
      <c r="AG26" s="31"/>
    </row>
    <row r="27" spans="6:33" s="6" customFormat="1" ht="12.75" x14ac:dyDescent="0.2">
      <c r="J27" s="30"/>
      <c r="L27" s="31"/>
      <c r="M27" s="33"/>
      <c r="O27" s="33"/>
      <c r="P27" s="33"/>
      <c r="Q27" s="30"/>
      <c r="T27" s="34"/>
      <c r="AG27" s="31"/>
    </row>
    <row r="28" spans="6:33" s="35" customFormat="1" x14ac:dyDescent="0.25">
      <c r="J28" s="36"/>
      <c r="L28" s="37"/>
      <c r="M28" s="38"/>
      <c r="O28" s="38"/>
      <c r="P28" s="38"/>
      <c r="Q28" s="36"/>
      <c r="T28" s="39"/>
      <c r="AG28" s="37"/>
    </row>
    <row r="29" spans="6:33" s="35" customFormat="1" x14ac:dyDescent="0.25">
      <c r="J29" s="36"/>
      <c r="L29" s="37"/>
      <c r="M29" s="38"/>
      <c r="O29" s="38"/>
      <c r="P29" s="38"/>
      <c r="Q29" s="36"/>
      <c r="T29" s="39"/>
      <c r="AG29" s="37"/>
    </row>
    <row r="30" spans="6:33" s="35" customFormat="1" x14ac:dyDescent="0.25">
      <c r="J30" s="36"/>
      <c r="L30" s="37"/>
      <c r="M30" s="38"/>
      <c r="O30" s="38"/>
      <c r="P30" s="38"/>
      <c r="Q30" s="36"/>
      <c r="T30" s="39"/>
      <c r="AG30" s="37"/>
    </row>
    <row r="31" spans="6:33" s="35" customFormat="1" x14ac:dyDescent="0.25">
      <c r="J31" s="36"/>
      <c r="L31" s="37"/>
      <c r="M31" s="38"/>
      <c r="O31" s="38"/>
      <c r="P31" s="38"/>
      <c r="Q31" s="36"/>
      <c r="T31" s="39"/>
      <c r="AG31" s="37"/>
    </row>
    <row r="32" spans="6:33" s="35" customFormat="1" x14ac:dyDescent="0.25">
      <c r="J32" s="36"/>
      <c r="L32" s="37"/>
      <c r="M32" s="38"/>
      <c r="O32" s="38"/>
      <c r="P32" s="38"/>
      <c r="Q32" s="36"/>
      <c r="T32" s="39"/>
      <c r="AG32" s="37"/>
    </row>
  </sheetData>
  <sheetProtection selectLockedCells="1"/>
  <autoFilter ref="A4:P4" xr:uid="{00000000-0009-0000-0000-000001000000}"/>
  <dataConsolidate/>
  <mergeCells count="36">
    <mergeCell ref="AG3:AG4"/>
    <mergeCell ref="AH3:AH4"/>
    <mergeCell ref="AC1:AF3"/>
    <mergeCell ref="AG2:AH2"/>
    <mergeCell ref="Y3:Z3"/>
    <mergeCell ref="AA3:AB3"/>
    <mergeCell ref="Y1:Z1"/>
    <mergeCell ref="AA1:AB1"/>
    <mergeCell ref="J1:P1"/>
    <mergeCell ref="S1:T1"/>
    <mergeCell ref="U1:V1"/>
    <mergeCell ref="W1:X1"/>
    <mergeCell ref="Q2:R2"/>
    <mergeCell ref="U3:V3"/>
    <mergeCell ref="W3:X3"/>
    <mergeCell ref="H7:I7"/>
    <mergeCell ref="H8:I8"/>
    <mergeCell ref="H9:I9"/>
    <mergeCell ref="T3:T4"/>
    <mergeCell ref="F3:N3"/>
    <mergeCell ref="O3:P3"/>
    <mergeCell ref="Q3:Q4"/>
    <mergeCell ref="R3:R4"/>
    <mergeCell ref="S3:S4"/>
    <mergeCell ref="F5:K5"/>
    <mergeCell ref="G6:K6"/>
    <mergeCell ref="G11:K11"/>
    <mergeCell ref="K2:P2"/>
    <mergeCell ref="F21:I21"/>
    <mergeCell ref="J18:K18"/>
    <mergeCell ref="H10:I10"/>
    <mergeCell ref="J19:K20"/>
    <mergeCell ref="N18:Q18"/>
    <mergeCell ref="N19:Q20"/>
    <mergeCell ref="F18:I18"/>
    <mergeCell ref="F20:I20"/>
  </mergeCells>
  <pageMargins left="0.31496062992125984" right="0.31496062992125984" top="0.35433070866141736" bottom="0.35433070866141736" header="0.31496062992125984" footer="0.31496062992125984"/>
  <pageSetup paperSize="5" scale="4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A7D3-467F-492E-9BC2-0EDD980B7775}">
  <sheetPr>
    <tabColor theme="3" tint="0.39997558519241921"/>
    <pageSetUpPr fitToPage="1"/>
  </sheetPr>
  <dimension ref="A1:AK32"/>
  <sheetViews>
    <sheetView showGridLines="0" topLeftCell="F1" zoomScale="64" zoomScaleNormal="64" workbookViewId="0">
      <selection activeCell="L5" sqref="L5"/>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5.42578125" style="35" customWidth="1"/>
    <col min="9" max="9" width="77" style="35" customWidth="1"/>
    <col min="10" max="10" width="47" style="38" customWidth="1"/>
    <col min="11" max="11" width="22.42578125" style="37" customWidth="1"/>
    <col min="12" max="12" width="39.7109375" style="37" customWidth="1"/>
    <col min="13" max="13" width="22.42578125" style="38" customWidth="1"/>
    <col min="14" max="14" width="13.140625" style="37" hidden="1" customWidth="1"/>
    <col min="15" max="16" width="17.42578125" style="38" customWidth="1"/>
    <col min="17" max="17" width="47.5703125" style="41" customWidth="1"/>
    <col min="18" max="18" width="9.8554687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1" width="39.140625" style="37" hidden="1" customWidth="1"/>
    <col min="32" max="32" width="0.28515625" style="37" customWidth="1"/>
    <col min="33" max="33" width="29.42578125" style="40" bestFit="1" customWidth="1"/>
    <col min="34" max="34" width="22.140625" style="43" bestFit="1" customWidth="1"/>
    <col min="35" max="35" width="33" style="35" customWidth="1"/>
    <col min="36" max="36" width="11.42578125" style="35"/>
    <col min="37" max="37" width="18.42578125" style="35" bestFit="1" customWidth="1"/>
    <col min="38" max="16384" width="11.42578125" style="35"/>
  </cols>
  <sheetData>
    <row r="1" spans="1:37" s="7" customFormat="1" ht="61.5" customHeight="1" x14ac:dyDescent="0.25">
      <c r="A1" s="1"/>
      <c r="B1" s="1"/>
      <c r="C1" s="1"/>
      <c r="D1" s="1"/>
      <c r="E1" s="1"/>
      <c r="F1" s="2"/>
      <c r="G1" s="2"/>
      <c r="H1" s="2"/>
      <c r="I1" s="3"/>
      <c r="J1" s="775" t="s">
        <v>0</v>
      </c>
      <c r="K1" s="775"/>
      <c r="L1" s="775"/>
      <c r="M1" s="775"/>
      <c r="N1" s="775"/>
      <c r="O1" s="775"/>
      <c r="P1" s="775"/>
      <c r="Q1" s="210"/>
      <c r="R1" s="211"/>
      <c r="S1" s="776"/>
      <c r="T1" s="776"/>
      <c r="U1" s="777"/>
      <c r="V1" s="764"/>
      <c r="W1" s="763"/>
      <c r="X1" s="764"/>
      <c r="Y1" s="763"/>
      <c r="Z1" s="764"/>
      <c r="AA1" s="763"/>
      <c r="AB1" s="764"/>
      <c r="AC1" s="752" t="s">
        <v>1</v>
      </c>
      <c r="AD1" s="753"/>
      <c r="AE1" s="753"/>
      <c r="AF1" s="753"/>
      <c r="AG1" s="44" t="s">
        <v>2</v>
      </c>
      <c r="AH1" s="45" t="s">
        <v>3</v>
      </c>
    </row>
    <row r="2" spans="1:37" s="7" customFormat="1" ht="78" customHeight="1" x14ac:dyDescent="0.2">
      <c r="A2" s="1"/>
      <c r="B2" s="1"/>
      <c r="C2" s="1"/>
      <c r="D2" s="1"/>
      <c r="E2" s="1"/>
      <c r="F2" s="2"/>
      <c r="G2" s="2"/>
      <c r="H2" s="2"/>
      <c r="I2" s="3"/>
      <c r="J2" s="8" t="s">
        <v>4</v>
      </c>
      <c r="K2" s="766" t="s">
        <v>84</v>
      </c>
      <c r="L2" s="766"/>
      <c r="M2" s="766"/>
      <c r="N2" s="766"/>
      <c r="O2" s="766"/>
      <c r="P2" s="767"/>
      <c r="Q2" s="765" t="s">
        <v>6</v>
      </c>
      <c r="R2" s="762"/>
      <c r="S2" s="719"/>
      <c r="T2" s="720"/>
      <c r="U2" s="212"/>
      <c r="V2" s="213"/>
      <c r="W2" s="212"/>
      <c r="X2" s="213"/>
      <c r="Y2" s="212"/>
      <c r="Z2" s="213"/>
      <c r="AA2" s="212"/>
      <c r="AB2" s="213"/>
      <c r="AC2" s="755"/>
      <c r="AD2" s="756"/>
      <c r="AE2" s="756"/>
      <c r="AF2" s="757"/>
      <c r="AG2" s="785" t="s">
        <v>7</v>
      </c>
      <c r="AH2" s="762"/>
    </row>
    <row r="3" spans="1:37" s="246" customFormat="1" ht="24.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758"/>
      <c r="AD3" s="759"/>
      <c r="AE3" s="759"/>
      <c r="AF3" s="760"/>
      <c r="AG3" s="768" t="s">
        <v>18</v>
      </c>
      <c r="AH3" s="751" t="s">
        <v>19</v>
      </c>
    </row>
    <row r="4" spans="1:37" s="98" customFormat="1" ht="127.5" customHeight="1" x14ac:dyDescent="0.35">
      <c r="A4" s="247" t="s">
        <v>20</v>
      </c>
      <c r="B4" s="247" t="s">
        <v>21</v>
      </c>
      <c r="C4" s="247" t="s">
        <v>22</v>
      </c>
      <c r="D4" s="247" t="s">
        <v>23</v>
      </c>
      <c r="E4" s="247" t="s">
        <v>24</v>
      </c>
      <c r="F4" s="248" t="s">
        <v>25</v>
      </c>
      <c r="G4" s="248" t="s">
        <v>26</v>
      </c>
      <c r="H4" s="248" t="s">
        <v>27</v>
      </c>
      <c r="I4" s="249"/>
      <c r="J4" s="250" t="s">
        <v>28</v>
      </c>
      <c r="K4" s="250" t="s">
        <v>29</v>
      </c>
      <c r="L4" s="251"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37" s="246" customFormat="1" ht="67.5" customHeight="1" x14ac:dyDescent="0.35">
      <c r="A5" s="153"/>
      <c r="B5" s="300" t="s">
        <v>40</v>
      </c>
      <c r="C5" s="300"/>
      <c r="D5" s="300"/>
      <c r="E5" s="300"/>
      <c r="F5" s="782" t="s">
        <v>85</v>
      </c>
      <c r="G5" s="783"/>
      <c r="H5" s="783"/>
      <c r="I5" s="783"/>
      <c r="J5" s="783"/>
      <c r="K5" s="784"/>
      <c r="L5" s="88" t="s">
        <v>86</v>
      </c>
      <c r="M5" s="88"/>
      <c r="N5" s="89" t="s">
        <v>43</v>
      </c>
      <c r="O5" s="88" t="s">
        <v>14</v>
      </c>
      <c r="P5" s="88" t="s">
        <v>17</v>
      </c>
      <c r="Q5" s="90" t="s">
        <v>44</v>
      </c>
      <c r="R5" s="91">
        <v>1</v>
      </c>
      <c r="S5" s="257" t="s">
        <v>45</v>
      </c>
      <c r="T5" s="151">
        <v>1</v>
      </c>
      <c r="U5" s="151"/>
      <c r="V5" s="96"/>
      <c r="W5" s="151"/>
      <c r="X5" s="96"/>
      <c r="Y5" s="151"/>
      <c r="Z5" s="96"/>
      <c r="AA5" s="96"/>
      <c r="AB5" s="96"/>
      <c r="AC5" s="96"/>
      <c r="AD5" s="96"/>
      <c r="AE5" s="96"/>
      <c r="AF5" s="96"/>
      <c r="AG5" s="97" t="s">
        <v>46</v>
      </c>
      <c r="AH5" s="258">
        <f>+AH6+AH11</f>
        <v>0</v>
      </c>
    </row>
    <row r="6" spans="1:37" s="246" customFormat="1" ht="57.75" customHeight="1" x14ac:dyDescent="0.35">
      <c r="A6" s="153"/>
      <c r="B6" s="300" t="s">
        <v>40</v>
      </c>
      <c r="C6" s="300">
        <v>1</v>
      </c>
      <c r="D6" s="300"/>
      <c r="E6" s="300"/>
      <c r="F6" s="100"/>
      <c r="G6" s="731" t="s">
        <v>47</v>
      </c>
      <c r="H6" s="732"/>
      <c r="I6" s="732"/>
      <c r="J6" s="732"/>
      <c r="K6" s="733"/>
      <c r="L6" s="101" t="s">
        <v>86</v>
      </c>
      <c r="M6" s="101"/>
      <c r="N6" s="101" t="s">
        <v>43</v>
      </c>
      <c r="O6" s="101" t="s">
        <v>14</v>
      </c>
      <c r="P6" s="101" t="s">
        <v>17</v>
      </c>
      <c r="Q6" s="259" t="s">
        <v>48</v>
      </c>
      <c r="R6" s="103">
        <v>1</v>
      </c>
      <c r="S6" s="260" t="s">
        <v>45</v>
      </c>
      <c r="T6" s="150">
        <v>0.8</v>
      </c>
      <c r="U6" s="261">
        <v>0.25</v>
      </c>
      <c r="V6" s="261"/>
      <c r="W6" s="261">
        <v>0.25</v>
      </c>
      <c r="X6" s="102"/>
      <c r="Y6" s="261">
        <v>0.25</v>
      </c>
      <c r="Z6" s="108"/>
      <c r="AA6" s="261">
        <v>0.25</v>
      </c>
      <c r="AB6" s="108"/>
      <c r="AC6" s="108"/>
      <c r="AD6" s="108"/>
      <c r="AE6" s="108"/>
      <c r="AF6" s="108"/>
      <c r="AG6" s="101" t="s">
        <v>46</v>
      </c>
      <c r="AH6" s="262">
        <f>SUM(AH7:AH10)</f>
        <v>0</v>
      </c>
      <c r="AK6" s="407"/>
    </row>
    <row r="7" spans="1:37" s="266" customFormat="1" ht="54.75" customHeight="1" x14ac:dyDescent="0.35">
      <c r="A7" s="263" t="str">
        <f t="shared" ref="A7:A12" si="0">+ CONCATENATE("ID", "-", B7, "-",C7, ".", D7, ".", E7)</f>
        <v>ID-DDE-1.1.1</v>
      </c>
      <c r="B7" s="124" t="s">
        <v>40</v>
      </c>
      <c r="C7" s="124">
        <v>1</v>
      </c>
      <c r="D7" s="124">
        <v>1</v>
      </c>
      <c r="E7" s="124">
        <v>1</v>
      </c>
      <c r="F7" s="135"/>
      <c r="G7" s="120"/>
      <c r="H7" s="735" t="s">
        <v>49</v>
      </c>
      <c r="I7" s="736"/>
      <c r="J7" s="121" t="s">
        <v>50</v>
      </c>
      <c r="K7" s="124" t="s">
        <v>40</v>
      </c>
      <c r="L7" s="121" t="s">
        <v>87</v>
      </c>
      <c r="M7" s="121" t="s">
        <v>52</v>
      </c>
      <c r="N7" s="124" t="s">
        <v>43</v>
      </c>
      <c r="O7" s="121" t="s">
        <v>14</v>
      </c>
      <c r="P7" s="121" t="s">
        <v>17</v>
      </c>
      <c r="Q7" s="122"/>
      <c r="R7" s="123"/>
      <c r="S7" s="123"/>
      <c r="T7" s="709">
        <v>0.25</v>
      </c>
      <c r="U7" s="123"/>
      <c r="V7" s="123"/>
      <c r="W7" s="123"/>
      <c r="X7" s="123"/>
      <c r="Y7" s="123"/>
      <c r="Z7" s="143"/>
      <c r="AA7" s="143"/>
      <c r="AB7" s="143"/>
      <c r="AC7" s="118"/>
      <c r="AD7" s="118"/>
      <c r="AE7" s="118"/>
      <c r="AF7" s="118"/>
      <c r="AG7" s="121" t="s">
        <v>46</v>
      </c>
      <c r="AH7" s="265">
        <v>0</v>
      </c>
    </row>
    <row r="8" spans="1:37" s="266" customFormat="1" ht="66.75" customHeight="1" x14ac:dyDescent="0.35">
      <c r="A8" s="263" t="str">
        <f t="shared" si="0"/>
        <v>ID-DDE-1.1.2</v>
      </c>
      <c r="B8" s="124" t="s">
        <v>40</v>
      </c>
      <c r="C8" s="124">
        <v>1</v>
      </c>
      <c r="D8" s="124">
        <v>1</v>
      </c>
      <c r="E8" s="124">
        <v>2</v>
      </c>
      <c r="F8" s="135"/>
      <c r="G8" s="120"/>
      <c r="H8" s="735" t="s">
        <v>88</v>
      </c>
      <c r="I8" s="736"/>
      <c r="J8" s="121" t="s">
        <v>54</v>
      </c>
      <c r="K8" s="124" t="s">
        <v>40</v>
      </c>
      <c r="L8" s="121" t="s">
        <v>55</v>
      </c>
      <c r="M8" s="121" t="s">
        <v>56</v>
      </c>
      <c r="N8" s="124" t="s">
        <v>43</v>
      </c>
      <c r="O8" s="121" t="s">
        <v>14</v>
      </c>
      <c r="P8" s="121" t="s">
        <v>17</v>
      </c>
      <c r="Q8" s="122"/>
      <c r="R8" s="123"/>
      <c r="S8" s="123"/>
      <c r="T8" s="709">
        <v>0.25</v>
      </c>
      <c r="U8" s="123"/>
      <c r="V8" s="123"/>
      <c r="W8" s="123"/>
      <c r="X8" s="123"/>
      <c r="Y8" s="123"/>
      <c r="Z8" s="143"/>
      <c r="AA8" s="143"/>
      <c r="AB8" s="143"/>
      <c r="AC8" s="118"/>
      <c r="AD8" s="143"/>
      <c r="AE8" s="143"/>
      <c r="AF8" s="143"/>
      <c r="AG8" s="121" t="s">
        <v>46</v>
      </c>
      <c r="AH8" s="265">
        <v>0</v>
      </c>
    </row>
    <row r="9" spans="1:37" s="266" customFormat="1" ht="63" x14ac:dyDescent="0.35">
      <c r="A9" s="263" t="str">
        <f t="shared" si="0"/>
        <v>ID-DDE-1.1.4</v>
      </c>
      <c r="B9" s="124" t="s">
        <v>40</v>
      </c>
      <c r="C9" s="124">
        <v>1</v>
      </c>
      <c r="D9" s="124">
        <v>1</v>
      </c>
      <c r="E9" s="124">
        <v>4</v>
      </c>
      <c r="F9" s="135"/>
      <c r="G9" s="120"/>
      <c r="H9" s="749" t="s">
        <v>57</v>
      </c>
      <c r="I9" s="750"/>
      <c r="J9" s="121" t="s">
        <v>58</v>
      </c>
      <c r="K9" s="124" t="s">
        <v>40</v>
      </c>
      <c r="L9" s="121" t="s">
        <v>59</v>
      </c>
      <c r="M9" s="121" t="s">
        <v>60</v>
      </c>
      <c r="N9" s="124" t="s">
        <v>43</v>
      </c>
      <c r="O9" s="121" t="s">
        <v>14</v>
      </c>
      <c r="P9" s="121" t="s">
        <v>17</v>
      </c>
      <c r="Q9" s="122"/>
      <c r="R9" s="123"/>
      <c r="S9" s="123"/>
      <c r="T9" s="709">
        <v>0.25</v>
      </c>
      <c r="U9" s="123"/>
      <c r="V9" s="123"/>
      <c r="W9" s="123"/>
      <c r="X9" s="123"/>
      <c r="Y9" s="123"/>
      <c r="Z9" s="143"/>
      <c r="AA9" s="143"/>
      <c r="AB9" s="143"/>
      <c r="AC9" s="420"/>
      <c r="AD9" s="143"/>
      <c r="AE9" s="143"/>
      <c r="AF9" s="143"/>
      <c r="AG9" s="121" t="s">
        <v>46</v>
      </c>
      <c r="AH9" s="265">
        <v>0</v>
      </c>
    </row>
    <row r="10" spans="1:37" s="266" customFormat="1" ht="108.75" customHeight="1" x14ac:dyDescent="0.35">
      <c r="A10" s="263" t="str">
        <f t="shared" si="0"/>
        <v>ID-DDE-1.1.5</v>
      </c>
      <c r="B10" s="124" t="s">
        <v>40</v>
      </c>
      <c r="C10" s="124">
        <v>1</v>
      </c>
      <c r="D10" s="124">
        <v>1</v>
      </c>
      <c r="E10" s="124">
        <v>5</v>
      </c>
      <c r="F10" s="135"/>
      <c r="G10" s="120"/>
      <c r="H10" s="735" t="s">
        <v>61</v>
      </c>
      <c r="I10" s="736"/>
      <c r="J10" s="121" t="s">
        <v>62</v>
      </c>
      <c r="K10" s="124" t="s">
        <v>40</v>
      </c>
      <c r="L10" s="121" t="s">
        <v>55</v>
      </c>
      <c r="M10" s="121" t="s">
        <v>52</v>
      </c>
      <c r="N10" s="124" t="s">
        <v>43</v>
      </c>
      <c r="O10" s="121" t="s">
        <v>14</v>
      </c>
      <c r="P10" s="121" t="s">
        <v>17</v>
      </c>
      <c r="Q10" s="122"/>
      <c r="R10" s="123"/>
      <c r="S10" s="123"/>
      <c r="T10" s="709">
        <v>0.25</v>
      </c>
      <c r="U10" s="123"/>
      <c r="V10" s="123"/>
      <c r="W10" s="123"/>
      <c r="X10" s="123"/>
      <c r="Y10" s="123"/>
      <c r="Z10" s="143"/>
      <c r="AA10" s="143"/>
      <c r="AB10" s="143"/>
      <c r="AC10" s="420"/>
      <c r="AD10" s="143"/>
      <c r="AE10" s="143"/>
      <c r="AF10" s="143"/>
      <c r="AG10" s="121" t="s">
        <v>46</v>
      </c>
      <c r="AH10" s="265">
        <v>0</v>
      </c>
    </row>
    <row r="11" spans="1:37" s="246" customFormat="1" ht="55.5" customHeight="1" x14ac:dyDescent="0.35">
      <c r="A11" s="153"/>
      <c r="B11" s="300" t="s">
        <v>40</v>
      </c>
      <c r="C11" s="300">
        <v>1</v>
      </c>
      <c r="D11" s="300"/>
      <c r="E11" s="300"/>
      <c r="F11" s="100"/>
      <c r="G11" s="745" t="s">
        <v>63</v>
      </c>
      <c r="H11" s="746"/>
      <c r="I11" s="746"/>
      <c r="J11" s="746"/>
      <c r="K11" s="747"/>
      <c r="L11" s="101" t="s">
        <v>64</v>
      </c>
      <c r="M11" s="101"/>
      <c r="N11" s="101" t="s">
        <v>43</v>
      </c>
      <c r="O11" s="101" t="s">
        <v>14</v>
      </c>
      <c r="P11" s="101" t="s">
        <v>17</v>
      </c>
      <c r="Q11" s="259" t="s">
        <v>65</v>
      </c>
      <c r="R11" s="103">
        <v>1</v>
      </c>
      <c r="S11" s="260"/>
      <c r="T11" s="150">
        <v>0.2</v>
      </c>
      <c r="U11" s="102">
        <v>10</v>
      </c>
      <c r="V11" s="102"/>
      <c r="W11" s="261">
        <v>0.15</v>
      </c>
      <c r="X11" s="102"/>
      <c r="Y11" s="261">
        <v>0.15</v>
      </c>
      <c r="Z11" s="108"/>
      <c r="AA11" s="261">
        <v>0.1</v>
      </c>
      <c r="AB11" s="108"/>
      <c r="AC11" s="108"/>
      <c r="AD11" s="108"/>
      <c r="AE11" s="108"/>
      <c r="AF11" s="108"/>
      <c r="AG11" s="101" t="s">
        <v>46</v>
      </c>
      <c r="AH11" s="262">
        <f>SUM(AH12:AH12)</f>
        <v>0</v>
      </c>
    </row>
    <row r="12" spans="1:37" s="266" customFormat="1" ht="48.75" customHeight="1" thickBot="1" x14ac:dyDescent="0.4">
      <c r="A12" s="263" t="str">
        <f t="shared" si="0"/>
        <v>ID-DDE-1.3.1</v>
      </c>
      <c r="B12" s="124" t="s">
        <v>40</v>
      </c>
      <c r="C12" s="124">
        <v>1</v>
      </c>
      <c r="D12" s="124">
        <v>3</v>
      </c>
      <c r="E12" s="124">
        <v>1</v>
      </c>
      <c r="F12" s="135"/>
      <c r="G12" s="120"/>
      <c r="H12" s="135" t="s">
        <v>79</v>
      </c>
      <c r="I12" s="120"/>
      <c r="J12" s="121" t="s">
        <v>67</v>
      </c>
      <c r="K12" s="124" t="s">
        <v>40</v>
      </c>
      <c r="L12" s="121" t="s">
        <v>68</v>
      </c>
      <c r="M12" s="121" t="s">
        <v>69</v>
      </c>
      <c r="N12" s="124" t="s">
        <v>43</v>
      </c>
      <c r="O12" s="121" t="s">
        <v>14</v>
      </c>
      <c r="P12" s="121" t="s">
        <v>17</v>
      </c>
      <c r="Q12" s="122"/>
      <c r="R12" s="123"/>
      <c r="S12" s="123"/>
      <c r="T12" s="148">
        <v>1</v>
      </c>
      <c r="U12" s="123"/>
      <c r="V12" s="123"/>
      <c r="W12" s="123"/>
      <c r="X12" s="123"/>
      <c r="Y12" s="123"/>
      <c r="Z12" s="143"/>
      <c r="AA12" s="143"/>
      <c r="AB12" s="143"/>
      <c r="AC12" s="143"/>
      <c r="AD12" s="143"/>
      <c r="AE12" s="143"/>
      <c r="AF12" s="143"/>
      <c r="AG12" s="121" t="s">
        <v>46</v>
      </c>
      <c r="AH12" s="265">
        <v>0</v>
      </c>
    </row>
    <row r="13" spans="1:37" s="98" customFormat="1" ht="30.75" customHeight="1" thickBot="1" x14ac:dyDescent="0.4">
      <c r="J13" s="269"/>
      <c r="L13" s="280"/>
      <c r="M13" s="281"/>
      <c r="O13" s="281"/>
      <c r="P13" s="281"/>
      <c r="Q13" s="269"/>
      <c r="T13" s="305"/>
      <c r="AG13" s="511" t="s">
        <v>70</v>
      </c>
      <c r="AH13" s="426">
        <f>+AH5</f>
        <v>0</v>
      </c>
    </row>
    <row r="14" spans="1:37" s="98" customFormat="1" ht="21" x14ac:dyDescent="0.35">
      <c r="J14" s="269"/>
      <c r="L14" s="280"/>
      <c r="M14" s="281"/>
      <c r="O14" s="281"/>
      <c r="P14" s="281"/>
      <c r="Q14" s="269"/>
      <c r="T14" s="305"/>
      <c r="AG14" s="280"/>
    </row>
    <row r="15" spans="1:37" s="98" customFormat="1" ht="35.25" customHeight="1" x14ac:dyDescent="0.35">
      <c r="J15" s="269"/>
      <c r="L15" s="280"/>
      <c r="M15" s="281"/>
      <c r="O15" s="281"/>
      <c r="P15" s="281"/>
      <c r="Q15" s="269"/>
      <c r="T15" s="305"/>
      <c r="AG15" s="280"/>
    </row>
    <row r="16" spans="1:37" s="98" customFormat="1" ht="21" x14ac:dyDescent="0.35">
      <c r="J16" s="269"/>
      <c r="L16" s="280"/>
      <c r="M16" s="281"/>
      <c r="O16" s="281"/>
      <c r="P16" s="281"/>
      <c r="Q16" s="269"/>
      <c r="T16" s="305"/>
      <c r="AG16" s="280"/>
    </row>
    <row r="17" spans="6:33" s="98" customFormat="1" ht="22.5" customHeight="1" thickBot="1" x14ac:dyDescent="0.4">
      <c r="I17" s="707" t="s">
        <v>80</v>
      </c>
      <c r="J17" s="308"/>
      <c r="K17" s="308"/>
      <c r="M17" s="280" t="s">
        <v>81</v>
      </c>
      <c r="N17" s="308"/>
      <c r="O17" s="308"/>
      <c r="P17" s="308"/>
      <c r="Q17" s="308"/>
      <c r="R17" s="308"/>
      <c r="S17" s="308"/>
      <c r="T17" s="308"/>
      <c r="U17" s="308"/>
      <c r="V17" s="308"/>
      <c r="W17" s="308"/>
      <c r="X17" s="308"/>
      <c r="Y17" s="308"/>
      <c r="Z17" s="308"/>
      <c r="AA17" s="308"/>
      <c r="AB17" s="308"/>
      <c r="AC17" s="308"/>
      <c r="AD17" s="308"/>
      <c r="AG17" s="280"/>
    </row>
    <row r="18" spans="6:33" s="98" customFormat="1" ht="21" x14ac:dyDescent="0.35">
      <c r="F18" s="738"/>
      <c r="G18" s="738"/>
      <c r="H18" s="738"/>
      <c r="I18" s="738"/>
      <c r="J18" s="739" t="s">
        <v>89</v>
      </c>
      <c r="K18" s="739"/>
      <c r="M18" s="280"/>
      <c r="N18" s="738" t="s">
        <v>72</v>
      </c>
      <c r="O18" s="738"/>
      <c r="P18" s="738"/>
      <c r="Q18" s="738"/>
      <c r="R18" s="738"/>
      <c r="S18" s="738"/>
      <c r="T18" s="738"/>
      <c r="U18" s="738"/>
      <c r="V18" s="738"/>
      <c r="W18" s="738"/>
      <c r="X18" s="738"/>
      <c r="Y18" s="738"/>
      <c r="Z18" s="738"/>
      <c r="AA18" s="738"/>
      <c r="AB18" s="738"/>
      <c r="AC18" s="738"/>
      <c r="AD18" s="738"/>
    </row>
    <row r="19" spans="6:33" s="98" customFormat="1" ht="18.75" customHeight="1" x14ac:dyDescent="0.35">
      <c r="J19" s="740" t="s">
        <v>90</v>
      </c>
      <c r="K19" s="741"/>
      <c r="M19" s="280"/>
      <c r="N19" s="740" t="s">
        <v>73</v>
      </c>
      <c r="O19" s="740"/>
      <c r="P19" s="740"/>
      <c r="Q19" s="740"/>
      <c r="R19" s="740"/>
      <c r="S19" s="740"/>
      <c r="T19" s="740"/>
      <c r="U19" s="740"/>
      <c r="V19" s="740"/>
      <c r="W19" s="740"/>
      <c r="X19" s="740"/>
      <c r="Y19" s="740"/>
      <c r="Z19" s="740"/>
      <c r="AA19" s="740"/>
      <c r="AB19" s="740"/>
      <c r="AC19" s="740"/>
      <c r="AD19" s="740"/>
    </row>
    <row r="20" spans="6:33" s="98" customFormat="1" ht="37.5" customHeight="1" x14ac:dyDescent="0.35">
      <c r="F20" s="738"/>
      <c r="G20" s="738"/>
      <c r="H20" s="738"/>
      <c r="I20" s="738"/>
      <c r="J20" s="741"/>
      <c r="K20" s="741"/>
      <c r="L20" s="280"/>
      <c r="M20" s="281"/>
      <c r="N20" s="740"/>
      <c r="O20" s="740"/>
      <c r="P20" s="740"/>
      <c r="Q20" s="740"/>
      <c r="R20" s="740"/>
      <c r="S20" s="740"/>
      <c r="T20" s="740"/>
      <c r="U20" s="740"/>
      <c r="V20" s="740"/>
      <c r="W20" s="740"/>
      <c r="X20" s="740"/>
      <c r="Y20" s="740"/>
      <c r="Z20" s="740"/>
      <c r="AA20" s="740"/>
      <c r="AB20" s="740"/>
      <c r="AC20" s="740"/>
      <c r="AD20" s="740"/>
      <c r="AG20" s="280"/>
    </row>
    <row r="21" spans="6:33" s="6" customFormat="1" ht="12.75" x14ac:dyDescent="0.2">
      <c r="F21" s="734"/>
      <c r="G21" s="734"/>
      <c r="H21" s="734"/>
      <c r="I21" s="734"/>
      <c r="J21" s="30"/>
      <c r="L21" s="31"/>
      <c r="M21" s="33"/>
      <c r="O21" s="33"/>
      <c r="P21" s="33"/>
      <c r="Q21" s="30"/>
      <c r="T21" s="34"/>
      <c r="AG21" s="31"/>
    </row>
    <row r="22" spans="6:33" s="6" customFormat="1" ht="12.75" x14ac:dyDescent="0.2">
      <c r="J22" s="30"/>
      <c r="L22" s="31"/>
      <c r="M22" s="33"/>
      <c r="O22" s="33"/>
      <c r="P22" s="33"/>
      <c r="Q22" s="30"/>
      <c r="T22" s="34"/>
      <c r="AG22" s="31"/>
    </row>
    <row r="23" spans="6:33" s="6" customFormat="1" ht="12.75" x14ac:dyDescent="0.2">
      <c r="J23" s="30"/>
      <c r="L23" s="31"/>
      <c r="M23" s="33"/>
      <c r="O23" s="33"/>
      <c r="P23" s="33"/>
      <c r="Q23" s="30"/>
      <c r="T23" s="34"/>
      <c r="AG23" s="31"/>
    </row>
    <row r="24" spans="6:33" s="6" customFormat="1" ht="12.75" x14ac:dyDescent="0.2">
      <c r="J24" s="30"/>
      <c r="L24" s="31"/>
      <c r="M24" s="33"/>
      <c r="O24" s="33"/>
      <c r="P24" s="33"/>
      <c r="Q24" s="30"/>
      <c r="T24" s="34"/>
      <c r="AG24" s="31"/>
    </row>
    <row r="25" spans="6:33" s="6" customFormat="1" ht="12.75" x14ac:dyDescent="0.2">
      <c r="J25" s="30"/>
      <c r="L25" s="31"/>
      <c r="M25" s="33"/>
      <c r="O25" s="33"/>
      <c r="P25" s="33"/>
      <c r="Q25" s="30"/>
      <c r="T25" s="34"/>
      <c r="AG25" s="31"/>
    </row>
    <row r="26" spans="6:33" s="6" customFormat="1" ht="12.75" x14ac:dyDescent="0.2">
      <c r="J26" s="30"/>
      <c r="L26" s="31"/>
      <c r="M26" s="33"/>
      <c r="O26" s="33"/>
      <c r="P26" s="33"/>
      <c r="Q26" s="30"/>
      <c r="T26" s="34"/>
      <c r="AG26" s="31"/>
    </row>
    <row r="27" spans="6:33" s="6" customFormat="1" ht="12.75" x14ac:dyDescent="0.2">
      <c r="J27" s="30"/>
      <c r="L27" s="31"/>
      <c r="M27" s="33"/>
      <c r="O27" s="33"/>
      <c r="P27" s="33"/>
      <c r="Q27" s="30"/>
      <c r="T27" s="34"/>
      <c r="AG27" s="31"/>
    </row>
    <row r="28" spans="6:33" s="35" customFormat="1" x14ac:dyDescent="0.25">
      <c r="J28" s="36"/>
      <c r="L28" s="37"/>
      <c r="M28" s="38"/>
      <c r="O28" s="38"/>
      <c r="P28" s="38"/>
      <c r="Q28" s="36"/>
      <c r="T28" s="39"/>
      <c r="AG28" s="37"/>
    </row>
    <row r="29" spans="6:33" s="35" customFormat="1" x14ac:dyDescent="0.25">
      <c r="J29" s="36"/>
      <c r="L29" s="37"/>
      <c r="M29" s="38"/>
      <c r="O29" s="38"/>
      <c r="P29" s="38"/>
      <c r="Q29" s="36"/>
      <c r="T29" s="39"/>
      <c r="AG29" s="37"/>
    </row>
    <row r="30" spans="6:33" s="35" customFormat="1" x14ac:dyDescent="0.25">
      <c r="J30" s="36"/>
      <c r="L30" s="37"/>
      <c r="M30" s="38"/>
      <c r="O30" s="38"/>
      <c r="P30" s="38"/>
      <c r="Q30" s="36"/>
      <c r="T30" s="39"/>
      <c r="AG30" s="37"/>
    </row>
    <row r="31" spans="6:33" s="35" customFormat="1" x14ac:dyDescent="0.25">
      <c r="J31" s="36"/>
      <c r="L31" s="37"/>
      <c r="M31" s="38"/>
      <c r="O31" s="38"/>
      <c r="P31" s="38"/>
      <c r="Q31" s="36"/>
      <c r="T31" s="39"/>
      <c r="AG31" s="37"/>
    </row>
    <row r="32" spans="6:33" s="35" customFormat="1" x14ac:dyDescent="0.25">
      <c r="J32" s="36"/>
      <c r="L32" s="37"/>
      <c r="M32" s="38"/>
      <c r="O32" s="38"/>
      <c r="P32" s="38"/>
      <c r="Q32" s="36"/>
      <c r="T32" s="39"/>
      <c r="AG32" s="37"/>
    </row>
  </sheetData>
  <sheetProtection selectLockedCells="1"/>
  <autoFilter ref="A4:P4" xr:uid="{00000000-0009-0000-0000-000001000000}"/>
  <dataConsolidate/>
  <mergeCells count="36">
    <mergeCell ref="AG3:AG4"/>
    <mergeCell ref="AH3:AH4"/>
    <mergeCell ref="AC1:AF3"/>
    <mergeCell ref="AG2:AH2"/>
    <mergeCell ref="Y3:Z3"/>
    <mergeCell ref="AA3:AB3"/>
    <mergeCell ref="Y1:Z1"/>
    <mergeCell ref="AA1:AB1"/>
    <mergeCell ref="F5:K5"/>
    <mergeCell ref="J1:P1"/>
    <mergeCell ref="S1:T1"/>
    <mergeCell ref="U1:V1"/>
    <mergeCell ref="W1:X1"/>
    <mergeCell ref="Q2:R2"/>
    <mergeCell ref="T3:T4"/>
    <mergeCell ref="F3:N3"/>
    <mergeCell ref="O3:P3"/>
    <mergeCell ref="Q3:Q4"/>
    <mergeCell ref="R3:R4"/>
    <mergeCell ref="S3:S4"/>
    <mergeCell ref="G6:K6"/>
    <mergeCell ref="G11:K11"/>
    <mergeCell ref="K2:P2"/>
    <mergeCell ref="F21:I21"/>
    <mergeCell ref="H10:I10"/>
    <mergeCell ref="F18:I18"/>
    <mergeCell ref="N18:AD18"/>
    <mergeCell ref="N19:AD20"/>
    <mergeCell ref="F20:I20"/>
    <mergeCell ref="J18:K18"/>
    <mergeCell ref="J19:K20"/>
    <mergeCell ref="H9:I9"/>
    <mergeCell ref="U3:V3"/>
    <mergeCell ref="W3:X3"/>
    <mergeCell ref="H7:I7"/>
    <mergeCell ref="H8:I8"/>
  </mergeCells>
  <pageMargins left="0.31496062992125984" right="0.31496062992125984" top="0.35433070866141736" bottom="0.35433070866141736" header="0.31496062992125984" footer="0.31496062992125984"/>
  <pageSetup paperSize="5" scale="4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2E49-C137-41E1-A881-98D544FF0485}">
  <sheetPr>
    <tabColor theme="3" tint="0.39997558519241921"/>
    <pageSetUpPr fitToPage="1"/>
  </sheetPr>
  <dimension ref="A1:BH36"/>
  <sheetViews>
    <sheetView showGridLines="0" topLeftCell="F1" zoomScale="60" zoomScaleNormal="60" workbookViewId="0">
      <selection activeCell="Q5" sqref="Q5"/>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7" width="5.42578125" style="35" customWidth="1"/>
    <col min="8" max="8" width="13" style="35" customWidth="1"/>
    <col min="9" max="9" width="98.5703125" style="35" customWidth="1"/>
    <col min="10" max="10" width="41.28515625" style="38" customWidth="1"/>
    <col min="11" max="11" width="19" style="37" customWidth="1"/>
    <col min="12" max="12" width="47.7109375" style="37" bestFit="1" customWidth="1"/>
    <col min="13" max="13" width="20.85546875" style="38" customWidth="1"/>
    <col min="14" max="14" width="13.140625" style="37" hidden="1" customWidth="1"/>
    <col min="15" max="16" width="18.140625" style="38" customWidth="1"/>
    <col min="17" max="17" width="49.5703125" style="41" customWidth="1"/>
    <col min="18" max="18" width="11.4257812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2" width="39.140625" style="37" hidden="1" customWidth="1"/>
    <col min="33" max="33" width="23.5703125" style="41" customWidth="1"/>
    <col min="34" max="34" width="29" style="43" customWidth="1"/>
    <col min="35" max="35" width="33" style="35" customWidth="1"/>
    <col min="36" max="36" width="11.42578125" style="35"/>
    <col min="37" max="37" width="18.42578125" style="35" bestFit="1" customWidth="1"/>
    <col min="38" max="16384" width="11.42578125" style="35"/>
  </cols>
  <sheetData>
    <row r="1" spans="1:60" s="7" customFormat="1" ht="61.5" customHeight="1" x14ac:dyDescent="0.25">
      <c r="A1" s="1"/>
      <c r="B1" s="1"/>
      <c r="C1" s="1"/>
      <c r="D1" s="1"/>
      <c r="E1" s="1"/>
      <c r="F1" s="2"/>
      <c r="G1" s="2"/>
      <c r="H1" s="2"/>
      <c r="I1" s="3"/>
      <c r="J1" s="775" t="s">
        <v>0</v>
      </c>
      <c r="K1" s="775"/>
      <c r="L1" s="775"/>
      <c r="M1" s="775"/>
      <c r="N1" s="775"/>
      <c r="O1" s="775"/>
      <c r="P1" s="775"/>
      <c r="Q1" s="209"/>
      <c r="R1" s="5"/>
      <c r="S1" s="808"/>
      <c r="T1" s="808"/>
      <c r="U1" s="809"/>
      <c r="V1" s="790"/>
      <c r="W1" s="789"/>
      <c r="X1" s="790"/>
      <c r="Y1" s="789"/>
      <c r="Z1" s="790"/>
      <c r="AA1" s="789"/>
      <c r="AB1" s="790"/>
      <c r="AC1" s="797" t="s">
        <v>1</v>
      </c>
      <c r="AD1" s="798"/>
      <c r="AE1" s="798"/>
      <c r="AF1" s="799"/>
      <c r="AG1" s="44" t="s">
        <v>2</v>
      </c>
      <c r="AH1" s="45" t="s">
        <v>3</v>
      </c>
    </row>
    <row r="2" spans="1:60" s="7" customFormat="1" ht="47.25" customHeight="1" x14ac:dyDescent="0.2">
      <c r="A2" s="1"/>
      <c r="B2" s="1"/>
      <c r="C2" s="1"/>
      <c r="D2" s="1"/>
      <c r="E2" s="1"/>
      <c r="F2" s="2"/>
      <c r="G2" s="2"/>
      <c r="H2" s="2"/>
      <c r="I2" s="3"/>
      <c r="J2" s="8" t="s">
        <v>4</v>
      </c>
      <c r="K2" s="806" t="s">
        <v>91</v>
      </c>
      <c r="L2" s="806"/>
      <c r="M2" s="806"/>
      <c r="N2" s="806"/>
      <c r="O2" s="806"/>
      <c r="P2" s="807"/>
      <c r="Q2" s="765" t="s">
        <v>6</v>
      </c>
      <c r="R2" s="762"/>
      <c r="S2" s="721"/>
      <c r="T2" s="722"/>
      <c r="U2" s="10"/>
      <c r="V2" s="11"/>
      <c r="W2" s="10"/>
      <c r="X2" s="11"/>
      <c r="Y2" s="10"/>
      <c r="Z2" s="11"/>
      <c r="AA2" s="10"/>
      <c r="AB2" s="11"/>
      <c r="AC2" s="800"/>
      <c r="AD2" s="801"/>
      <c r="AE2" s="801"/>
      <c r="AF2" s="802"/>
      <c r="AG2" s="761" t="s">
        <v>7</v>
      </c>
      <c r="AH2" s="762"/>
    </row>
    <row r="3" spans="1:60" s="246" customFormat="1" ht="30.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03"/>
      <c r="AD3" s="804"/>
      <c r="AE3" s="804"/>
      <c r="AF3" s="805"/>
      <c r="AG3" s="768" t="s">
        <v>18</v>
      </c>
      <c r="AH3" s="751" t="s">
        <v>19</v>
      </c>
    </row>
    <row r="4" spans="1:60" s="98" customFormat="1" ht="143.25" x14ac:dyDescent="0.35">
      <c r="A4" s="247" t="s">
        <v>20</v>
      </c>
      <c r="B4" s="247" t="s">
        <v>21</v>
      </c>
      <c r="C4" s="247" t="s">
        <v>22</v>
      </c>
      <c r="D4" s="247" t="s">
        <v>23</v>
      </c>
      <c r="E4" s="247" t="s">
        <v>24</v>
      </c>
      <c r="F4" s="248" t="s">
        <v>25</v>
      </c>
      <c r="G4" s="248" t="s">
        <v>26</v>
      </c>
      <c r="H4" s="248" t="s">
        <v>27</v>
      </c>
      <c r="I4" s="249"/>
      <c r="J4" s="250" t="s">
        <v>28</v>
      </c>
      <c r="K4" s="250" t="s">
        <v>29</v>
      </c>
      <c r="L4" s="251"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99" customFormat="1" ht="48" customHeight="1" x14ac:dyDescent="0.35">
      <c r="A5" s="85"/>
      <c r="B5" s="86" t="s">
        <v>92</v>
      </c>
      <c r="C5" s="86">
        <v>1</v>
      </c>
      <c r="D5" s="86"/>
      <c r="E5" s="86"/>
      <c r="F5" s="782" t="s">
        <v>93</v>
      </c>
      <c r="G5" s="783"/>
      <c r="H5" s="783"/>
      <c r="I5" s="783"/>
      <c r="J5" s="783"/>
      <c r="K5" s="784"/>
      <c r="L5" s="88" t="s">
        <v>94</v>
      </c>
      <c r="M5" s="88"/>
      <c r="N5" s="89"/>
      <c r="O5" s="88" t="s">
        <v>95</v>
      </c>
      <c r="P5" s="88" t="s">
        <v>95</v>
      </c>
      <c r="Q5" s="90" t="s">
        <v>96</v>
      </c>
      <c r="R5" s="91">
        <v>1</v>
      </c>
      <c r="S5" s="257" t="s">
        <v>45</v>
      </c>
      <c r="T5" s="151">
        <v>0.7</v>
      </c>
      <c r="U5" s="151"/>
      <c r="V5" s="96"/>
      <c r="W5" s="151"/>
      <c r="X5" s="96"/>
      <c r="Y5" s="151"/>
      <c r="Z5" s="96"/>
      <c r="AA5" s="96"/>
      <c r="AB5" s="96"/>
      <c r="AC5" s="96"/>
      <c r="AD5" s="96"/>
      <c r="AE5" s="96"/>
      <c r="AF5" s="96"/>
      <c r="AG5" s="97" t="s">
        <v>46</v>
      </c>
      <c r="AH5" s="236">
        <f>AH6+AH8</f>
        <v>0</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243" customFormat="1" ht="45.75" customHeight="1" x14ac:dyDescent="0.35">
      <c r="A6" s="239"/>
      <c r="B6" s="240" t="s">
        <v>92</v>
      </c>
      <c r="C6" s="240">
        <v>1</v>
      </c>
      <c r="D6" s="240">
        <v>1</v>
      </c>
      <c r="E6" s="240"/>
      <c r="F6" s="100"/>
      <c r="G6" s="731" t="s">
        <v>97</v>
      </c>
      <c r="H6" s="732"/>
      <c r="I6" s="732"/>
      <c r="J6" s="732"/>
      <c r="K6" s="733"/>
      <c r="L6" s="101" t="s">
        <v>94</v>
      </c>
      <c r="M6" s="101"/>
      <c r="N6" s="102"/>
      <c r="O6" s="101" t="s">
        <v>95</v>
      </c>
      <c r="P6" s="101" t="s">
        <v>95</v>
      </c>
      <c r="Q6" s="259" t="s">
        <v>96</v>
      </c>
      <c r="R6" s="103">
        <v>1</v>
      </c>
      <c r="S6" s="260" t="s">
        <v>45</v>
      </c>
      <c r="T6" s="150">
        <v>0.6</v>
      </c>
      <c r="U6" s="261">
        <v>0.25</v>
      </c>
      <c r="V6" s="261"/>
      <c r="W6" s="261">
        <v>0.25</v>
      </c>
      <c r="X6" s="102"/>
      <c r="Y6" s="261">
        <v>0.25</v>
      </c>
      <c r="Z6" s="108"/>
      <c r="AA6" s="261">
        <v>0.25</v>
      </c>
      <c r="AB6" s="108"/>
      <c r="AC6" s="108"/>
      <c r="AD6" s="108"/>
      <c r="AE6" s="108"/>
      <c r="AF6" s="108"/>
      <c r="AG6" s="101" t="s">
        <v>46</v>
      </c>
      <c r="AH6" s="431">
        <f>SUM(AH7)</f>
        <v>0</v>
      </c>
      <c r="AI6" s="98"/>
      <c r="AJ6" s="98"/>
      <c r="AK6" s="242"/>
      <c r="AL6" s="98"/>
      <c r="AM6" s="98"/>
      <c r="AN6" s="98"/>
      <c r="AO6" s="98"/>
      <c r="AP6" s="98"/>
      <c r="AQ6" s="98"/>
      <c r="AR6" s="98"/>
      <c r="AS6" s="98"/>
      <c r="AT6" s="98"/>
      <c r="AU6" s="98"/>
      <c r="AV6" s="98"/>
      <c r="AW6" s="98"/>
      <c r="AX6" s="98"/>
      <c r="AY6" s="98"/>
      <c r="AZ6" s="98"/>
      <c r="BA6" s="98"/>
      <c r="BB6" s="98"/>
      <c r="BC6" s="98"/>
      <c r="BD6" s="98"/>
      <c r="BE6" s="98"/>
      <c r="BF6" s="98"/>
      <c r="BG6" s="98"/>
      <c r="BH6" s="98"/>
    </row>
    <row r="7" spans="1:60" s="266" customFormat="1" ht="73.5" customHeight="1" x14ac:dyDescent="0.35">
      <c r="A7" s="263" t="str">
        <f t="shared" ref="A7" si="0">+ CONCATENATE("ID", "-", B7, "-",C7, ".", D7, ".", E7)</f>
        <v>ID-DSE-1.1.4</v>
      </c>
      <c r="B7" s="124" t="s">
        <v>92</v>
      </c>
      <c r="C7" s="124">
        <v>1</v>
      </c>
      <c r="D7" s="124">
        <v>1</v>
      </c>
      <c r="E7" s="124">
        <v>4</v>
      </c>
      <c r="F7" s="135"/>
      <c r="G7" s="135"/>
      <c r="H7" s="743" t="s">
        <v>98</v>
      </c>
      <c r="I7" s="786"/>
      <c r="J7" s="432" t="s">
        <v>99</v>
      </c>
      <c r="K7" s="124" t="s">
        <v>92</v>
      </c>
      <c r="L7" s="708" t="s">
        <v>100</v>
      </c>
      <c r="M7" s="121" t="s">
        <v>52</v>
      </c>
      <c r="N7" s="124"/>
      <c r="O7" s="121" t="s">
        <v>95</v>
      </c>
      <c r="P7" s="121" t="s">
        <v>95</v>
      </c>
      <c r="Q7" s="122"/>
      <c r="R7" s="123"/>
      <c r="S7" s="123"/>
      <c r="T7" s="148">
        <v>1</v>
      </c>
      <c r="U7" s="123"/>
      <c r="V7" s="123"/>
      <c r="W7" s="123"/>
      <c r="X7" s="123"/>
      <c r="Y7" s="123"/>
      <c r="Z7" s="143"/>
      <c r="AA7" s="143"/>
      <c r="AB7" s="143"/>
      <c r="AC7" s="434"/>
      <c r="AD7" s="435"/>
      <c r="AE7" s="435"/>
      <c r="AF7" s="435"/>
      <c r="AG7" s="121" t="s">
        <v>46</v>
      </c>
      <c r="AH7" s="272">
        <v>0</v>
      </c>
    </row>
    <row r="8" spans="1:60" s="243" customFormat="1" ht="71.25" customHeight="1" x14ac:dyDescent="0.35">
      <c r="A8" s="239"/>
      <c r="B8" s="240" t="s">
        <v>92</v>
      </c>
      <c r="C8" s="240">
        <v>1</v>
      </c>
      <c r="D8" s="240">
        <v>2</v>
      </c>
      <c r="E8" s="240"/>
      <c r="F8" s="100"/>
      <c r="G8" s="787" t="s">
        <v>101</v>
      </c>
      <c r="H8" s="788"/>
      <c r="I8" s="788"/>
      <c r="J8" s="788"/>
      <c r="K8" s="788"/>
      <c r="L8" s="101" t="s">
        <v>94</v>
      </c>
      <c r="M8" s="101"/>
      <c r="N8" s="102"/>
      <c r="O8" s="101" t="s">
        <v>14</v>
      </c>
      <c r="P8" s="101" t="s">
        <v>16</v>
      </c>
      <c r="Q8" s="259" t="s">
        <v>102</v>
      </c>
      <c r="R8" s="103">
        <v>1</v>
      </c>
      <c r="S8" s="260" t="s">
        <v>45</v>
      </c>
      <c r="T8" s="311">
        <v>0.2</v>
      </c>
      <c r="U8" s="261"/>
      <c r="V8" s="102"/>
      <c r="W8" s="261">
        <v>0.15</v>
      </c>
      <c r="X8" s="102"/>
      <c r="Y8" s="261">
        <v>0.15</v>
      </c>
      <c r="Z8" s="108"/>
      <c r="AA8" s="261">
        <v>0.2</v>
      </c>
      <c r="AB8" s="108"/>
      <c r="AC8" s="108"/>
      <c r="AD8" s="108"/>
      <c r="AE8" s="108"/>
      <c r="AF8" s="108"/>
      <c r="AG8" s="101" t="s">
        <v>46</v>
      </c>
      <c r="AH8" s="431">
        <f>SUM(AH9:AH9)</f>
        <v>0</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row>
    <row r="9" spans="1:60" s="266" customFormat="1" ht="68.25" customHeight="1" x14ac:dyDescent="0.35">
      <c r="A9" s="263" t="str">
        <f t="shared" ref="A9" si="1">+ CONCATENATE("ID", "-", B9, "-",C9, ".", D9, ".", E9)</f>
        <v>ID-DSE-1.2.1</v>
      </c>
      <c r="B9" s="124" t="s">
        <v>92</v>
      </c>
      <c r="C9" s="124">
        <v>1</v>
      </c>
      <c r="D9" s="124">
        <v>2</v>
      </c>
      <c r="E9" s="124">
        <v>1</v>
      </c>
      <c r="F9" s="135"/>
      <c r="G9" s="120"/>
      <c r="H9" s="786" t="s">
        <v>103</v>
      </c>
      <c r="I9" s="744"/>
      <c r="J9" s="121" t="s">
        <v>104</v>
      </c>
      <c r="K9" s="124" t="s">
        <v>92</v>
      </c>
      <c r="L9" s="121" t="s">
        <v>105</v>
      </c>
      <c r="M9" s="121" t="s">
        <v>69</v>
      </c>
      <c r="N9" s="124" t="s">
        <v>43</v>
      </c>
      <c r="O9" s="129" t="s">
        <v>14</v>
      </c>
      <c r="P9" s="129" t="s">
        <v>16</v>
      </c>
      <c r="Q9" s="122"/>
      <c r="R9" s="123"/>
      <c r="S9" s="123"/>
      <c r="T9" s="148">
        <v>0.8</v>
      </c>
      <c r="U9" s="123"/>
      <c r="V9" s="123"/>
      <c r="W9" s="123"/>
      <c r="X9" s="123"/>
      <c r="Y9" s="123"/>
      <c r="Z9" s="143"/>
      <c r="AA9" s="143"/>
      <c r="AB9" s="143"/>
      <c r="AC9" s="118"/>
      <c r="AD9" s="118" t="s">
        <v>106</v>
      </c>
      <c r="AE9" s="118" t="s">
        <v>106</v>
      </c>
      <c r="AF9" s="118" t="s">
        <v>106</v>
      </c>
      <c r="AG9" s="121" t="s">
        <v>46</v>
      </c>
      <c r="AH9" s="272">
        <v>0</v>
      </c>
    </row>
    <row r="10" spans="1:60" s="266" customFormat="1" ht="60" customHeight="1" x14ac:dyDescent="0.35">
      <c r="A10" s="263"/>
      <c r="B10" s="124"/>
      <c r="C10" s="124"/>
      <c r="D10" s="124"/>
      <c r="E10" s="124"/>
      <c r="F10" s="135"/>
      <c r="G10" s="120"/>
      <c r="H10" s="786" t="s">
        <v>107</v>
      </c>
      <c r="I10" s="744"/>
      <c r="J10" s="121" t="s">
        <v>108</v>
      </c>
      <c r="K10" s="124" t="s">
        <v>92</v>
      </c>
      <c r="L10" s="121" t="s">
        <v>105</v>
      </c>
      <c r="M10" s="121" t="s">
        <v>69</v>
      </c>
      <c r="N10" s="124" t="s">
        <v>43</v>
      </c>
      <c r="O10" s="129" t="s">
        <v>16</v>
      </c>
      <c r="P10" s="129" t="s">
        <v>17</v>
      </c>
      <c r="Q10" s="284"/>
      <c r="R10" s="136"/>
      <c r="S10" s="136"/>
      <c r="T10" s="138">
        <v>0.2</v>
      </c>
      <c r="U10" s="136"/>
      <c r="V10" s="136"/>
      <c r="W10" s="136"/>
      <c r="X10" s="136"/>
      <c r="Y10" s="136"/>
      <c r="Z10" s="285"/>
      <c r="AA10" s="285"/>
      <c r="AB10" s="285"/>
      <c r="AC10" s="141"/>
      <c r="AD10" s="141"/>
      <c r="AE10" s="141"/>
      <c r="AF10" s="141"/>
      <c r="AG10" s="121" t="s">
        <v>46</v>
      </c>
      <c r="AH10" s="272">
        <v>0</v>
      </c>
    </row>
    <row r="11" spans="1:60" s="243" customFormat="1" ht="84" customHeight="1" x14ac:dyDescent="0.35">
      <c r="A11" s="273"/>
      <c r="B11" s="274"/>
      <c r="C11" s="274"/>
      <c r="D11" s="274"/>
      <c r="E11" s="274"/>
      <c r="F11" s="100"/>
      <c r="G11" s="745" t="s">
        <v>109</v>
      </c>
      <c r="H11" s="746"/>
      <c r="I11" s="746"/>
      <c r="J11" s="746"/>
      <c r="K11" s="747"/>
      <c r="L11" s="101" t="s">
        <v>105</v>
      </c>
      <c r="M11" s="101"/>
      <c r="N11" s="102" t="s">
        <v>43</v>
      </c>
      <c r="O11" s="101" t="s">
        <v>15</v>
      </c>
      <c r="P11" s="101" t="s">
        <v>17</v>
      </c>
      <c r="Q11" s="259" t="s">
        <v>110</v>
      </c>
      <c r="R11" s="103">
        <v>1</v>
      </c>
      <c r="S11" s="260" t="s">
        <v>45</v>
      </c>
      <c r="T11" s="150">
        <v>0.2</v>
      </c>
      <c r="U11" s="102"/>
      <c r="V11" s="102"/>
      <c r="W11" s="261">
        <v>0.1</v>
      </c>
      <c r="X11" s="102"/>
      <c r="Y11" s="261">
        <v>0.1</v>
      </c>
      <c r="Z11" s="108"/>
      <c r="AA11" s="261">
        <v>0.3</v>
      </c>
      <c r="AB11" s="108"/>
      <c r="AC11" s="108"/>
      <c r="AD11" s="108"/>
      <c r="AE11" s="108"/>
      <c r="AF11" s="108"/>
      <c r="AG11" s="101" t="s">
        <v>46</v>
      </c>
      <c r="AH11" s="262">
        <f>SUM(AH12:AH13)</f>
        <v>0</v>
      </c>
      <c r="AI11" s="98"/>
      <c r="AJ11" s="98"/>
      <c r="AK11" s="242"/>
      <c r="AL11" s="98"/>
      <c r="AM11" s="98"/>
      <c r="AN11" s="98"/>
      <c r="AO11" s="98"/>
      <c r="AP11" s="98"/>
      <c r="AQ11" s="98"/>
      <c r="AR11" s="98"/>
      <c r="AS11" s="98"/>
      <c r="AT11" s="98"/>
      <c r="AU11" s="98"/>
      <c r="AV11" s="98"/>
      <c r="AW11" s="98"/>
      <c r="AX11" s="98"/>
      <c r="AY11" s="98"/>
      <c r="AZ11" s="98"/>
      <c r="BA11" s="98"/>
      <c r="BB11" s="98"/>
      <c r="BC11" s="98"/>
      <c r="BD11" s="98"/>
      <c r="BE11" s="98"/>
      <c r="BF11" s="98"/>
      <c r="BG11" s="98"/>
      <c r="BH11" s="98"/>
    </row>
    <row r="12" spans="1:60" s="243" customFormat="1" ht="67.5" customHeight="1" x14ac:dyDescent="0.35">
      <c r="A12" s="273"/>
      <c r="B12" s="274"/>
      <c r="C12" s="274"/>
      <c r="D12" s="274"/>
      <c r="E12" s="274"/>
      <c r="F12" s="215"/>
      <c r="G12" s="215"/>
      <c r="H12" s="749" t="s">
        <v>111</v>
      </c>
      <c r="I12" s="750"/>
      <c r="J12" s="129" t="s">
        <v>112</v>
      </c>
      <c r="K12" s="124" t="s">
        <v>92</v>
      </c>
      <c r="L12" s="110" t="s">
        <v>105</v>
      </c>
      <c r="M12" s="129" t="s">
        <v>69</v>
      </c>
      <c r="N12" s="224" t="s">
        <v>113</v>
      </c>
      <c r="O12" s="129" t="s">
        <v>15</v>
      </c>
      <c r="P12" s="129" t="s">
        <v>17</v>
      </c>
      <c r="Q12" s="218"/>
      <c r="R12" s="133"/>
      <c r="S12" s="133"/>
      <c r="T12" s="232">
        <v>0.8</v>
      </c>
      <c r="U12" s="133"/>
      <c r="V12" s="133"/>
      <c r="W12" s="133"/>
      <c r="X12" s="133"/>
      <c r="Y12" s="133"/>
      <c r="Z12" s="231"/>
      <c r="AA12" s="231"/>
      <c r="AB12" s="231"/>
      <c r="AC12" s="231"/>
      <c r="AD12" s="231"/>
      <c r="AE12" s="231"/>
      <c r="AF12" s="231"/>
      <c r="AG12" s="129" t="s">
        <v>46</v>
      </c>
      <c r="AH12" s="241">
        <v>0</v>
      </c>
      <c r="AI12" s="98"/>
      <c r="AJ12" s="98"/>
      <c r="AK12" s="242"/>
      <c r="AL12" s="98"/>
      <c r="AM12" s="98"/>
      <c r="AN12" s="98"/>
      <c r="AO12" s="98"/>
      <c r="AP12" s="98"/>
      <c r="AQ12" s="98"/>
      <c r="AR12" s="98"/>
      <c r="AS12" s="98"/>
      <c r="AT12" s="98"/>
      <c r="AU12" s="98"/>
      <c r="AV12" s="98"/>
      <c r="AW12" s="98"/>
      <c r="AX12" s="98"/>
      <c r="AY12" s="98"/>
      <c r="AZ12" s="98"/>
      <c r="BA12" s="98"/>
      <c r="BB12" s="98"/>
      <c r="BC12" s="98"/>
      <c r="BD12" s="98"/>
      <c r="BE12" s="98"/>
      <c r="BF12" s="98"/>
      <c r="BG12" s="98"/>
      <c r="BH12" s="98"/>
    </row>
    <row r="13" spans="1:60" s="243" customFormat="1" ht="78.75" customHeight="1" x14ac:dyDescent="0.35">
      <c r="A13" s="273"/>
      <c r="B13" s="274"/>
      <c r="C13" s="274"/>
      <c r="D13" s="274"/>
      <c r="E13" s="274"/>
      <c r="F13" s="215"/>
      <c r="G13" s="215"/>
      <c r="H13" s="749" t="s">
        <v>114</v>
      </c>
      <c r="I13" s="750"/>
      <c r="J13" s="129" t="s">
        <v>115</v>
      </c>
      <c r="K13" s="124" t="s">
        <v>92</v>
      </c>
      <c r="L13" s="110" t="s">
        <v>105</v>
      </c>
      <c r="M13" s="129" t="s">
        <v>69</v>
      </c>
      <c r="N13" s="224" t="s">
        <v>43</v>
      </c>
      <c r="O13" s="129" t="s">
        <v>15</v>
      </c>
      <c r="P13" s="129" t="s">
        <v>17</v>
      </c>
      <c r="Q13" s="218"/>
      <c r="R13" s="133"/>
      <c r="S13" s="133"/>
      <c r="T13" s="232">
        <v>0.2</v>
      </c>
      <c r="U13" s="133"/>
      <c r="V13" s="133"/>
      <c r="W13" s="133"/>
      <c r="X13" s="133"/>
      <c r="Y13" s="133"/>
      <c r="Z13" s="231"/>
      <c r="AA13" s="231"/>
      <c r="AB13" s="231"/>
      <c r="AC13" s="231"/>
      <c r="AD13" s="231"/>
      <c r="AE13" s="231"/>
      <c r="AF13" s="231"/>
      <c r="AG13" s="129" t="s">
        <v>46</v>
      </c>
      <c r="AH13" s="241">
        <v>0</v>
      </c>
      <c r="AI13" s="98"/>
      <c r="AJ13" s="98"/>
      <c r="AK13" s="242"/>
      <c r="AL13" s="98"/>
      <c r="AM13" s="98"/>
      <c r="AN13" s="98"/>
      <c r="AO13" s="98"/>
      <c r="AP13" s="98"/>
      <c r="AQ13" s="98"/>
      <c r="AR13" s="98"/>
      <c r="AS13" s="98"/>
      <c r="AT13" s="98"/>
      <c r="AU13" s="98"/>
      <c r="AV13" s="98"/>
      <c r="AW13" s="98"/>
      <c r="AX13" s="98"/>
      <c r="AY13" s="98"/>
      <c r="AZ13" s="98"/>
      <c r="BA13" s="98"/>
      <c r="BB13" s="98"/>
      <c r="BC13" s="98"/>
      <c r="BD13" s="98"/>
      <c r="BE13" s="98"/>
      <c r="BF13" s="98"/>
      <c r="BG13" s="98"/>
      <c r="BH13" s="98"/>
    </row>
    <row r="14" spans="1:60" s="99" customFormat="1" ht="57" customHeight="1" x14ac:dyDescent="0.35">
      <c r="A14" s="85"/>
      <c r="B14" s="86" t="s">
        <v>92</v>
      </c>
      <c r="C14" s="86">
        <v>2</v>
      </c>
      <c r="D14" s="86"/>
      <c r="E14" s="86"/>
      <c r="F14" s="794" t="s">
        <v>116</v>
      </c>
      <c r="G14" s="795"/>
      <c r="H14" s="795"/>
      <c r="I14" s="795"/>
      <c r="J14" s="795"/>
      <c r="K14" s="796"/>
      <c r="L14" s="436" t="s">
        <v>94</v>
      </c>
      <c r="M14" s="436"/>
      <c r="N14" s="437"/>
      <c r="O14" s="436" t="s">
        <v>14</v>
      </c>
      <c r="P14" s="436" t="s">
        <v>17</v>
      </c>
      <c r="Q14" s="438" t="s">
        <v>102</v>
      </c>
      <c r="R14" s="439">
        <v>1</v>
      </c>
      <c r="S14" s="440" t="s">
        <v>45</v>
      </c>
      <c r="T14" s="441">
        <v>0.3</v>
      </c>
      <c r="U14" s="442"/>
      <c r="V14" s="442"/>
      <c r="W14" s="442"/>
      <c r="X14" s="442"/>
      <c r="Y14" s="442"/>
      <c r="Z14" s="442"/>
      <c r="AA14" s="442"/>
      <c r="AB14" s="442"/>
      <c r="AC14" s="442"/>
      <c r="AD14" s="442"/>
      <c r="AE14" s="442"/>
      <c r="AF14" s="442"/>
      <c r="AG14" s="443" t="s">
        <v>46</v>
      </c>
      <c r="AH14" s="444">
        <f>AH15</f>
        <v>1044350</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row>
    <row r="15" spans="1:60" s="243" customFormat="1" ht="59.25" customHeight="1" x14ac:dyDescent="0.35">
      <c r="A15" s="239"/>
      <c r="B15" s="240" t="s">
        <v>92</v>
      </c>
      <c r="C15" s="240">
        <v>2</v>
      </c>
      <c r="D15" s="240">
        <v>1</v>
      </c>
      <c r="E15" s="240"/>
      <c r="F15" s="100"/>
      <c r="G15" s="787" t="s">
        <v>117</v>
      </c>
      <c r="H15" s="788"/>
      <c r="I15" s="788"/>
      <c r="J15" s="788"/>
      <c r="K15" s="788"/>
      <c r="L15" s="101" t="s">
        <v>94</v>
      </c>
      <c r="M15" s="101"/>
      <c r="N15" s="102"/>
      <c r="O15" s="101" t="s">
        <v>14</v>
      </c>
      <c r="P15" s="101" t="s">
        <v>17</v>
      </c>
      <c r="Q15" s="259" t="s">
        <v>102</v>
      </c>
      <c r="R15" s="103">
        <v>1</v>
      </c>
      <c r="S15" s="260" t="s">
        <v>45</v>
      </c>
      <c r="T15" s="150">
        <v>1</v>
      </c>
      <c r="U15" s="102"/>
      <c r="V15" s="102"/>
      <c r="W15" s="102">
        <v>50</v>
      </c>
      <c r="X15" s="102"/>
      <c r="Y15" s="261">
        <v>0.25</v>
      </c>
      <c r="Z15" s="108"/>
      <c r="AA15" s="261">
        <v>0.25</v>
      </c>
      <c r="AB15" s="108"/>
      <c r="AC15" s="108"/>
      <c r="AD15" s="108"/>
      <c r="AE15" s="108"/>
      <c r="AF15" s="108"/>
      <c r="AG15" s="101" t="s">
        <v>46</v>
      </c>
      <c r="AH15" s="431">
        <f>SUM(AH16:AH16)</f>
        <v>1044350</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row>
    <row r="16" spans="1:60" s="266" customFormat="1" ht="75" customHeight="1" thickBot="1" x14ac:dyDescent="0.4">
      <c r="A16" s="263" t="str">
        <f t="shared" ref="A16" si="2">+ CONCATENATE("ID", "-", B16, "-",C16, ".", D16, ".", E16)</f>
        <v>ID-DSE-2.1.1</v>
      </c>
      <c r="B16" s="124" t="s">
        <v>92</v>
      </c>
      <c r="C16" s="124">
        <v>2</v>
      </c>
      <c r="D16" s="124">
        <v>1</v>
      </c>
      <c r="E16" s="124">
        <v>1</v>
      </c>
      <c r="F16" s="135"/>
      <c r="G16" s="120"/>
      <c r="H16" s="792" t="s">
        <v>118</v>
      </c>
      <c r="I16" s="793"/>
      <c r="J16" s="121" t="s">
        <v>119</v>
      </c>
      <c r="K16" s="124" t="s">
        <v>92</v>
      </c>
      <c r="L16" s="121" t="s">
        <v>120</v>
      </c>
      <c r="M16" s="121" t="s">
        <v>69</v>
      </c>
      <c r="N16" s="124" t="s">
        <v>43</v>
      </c>
      <c r="O16" s="129" t="s">
        <v>14</v>
      </c>
      <c r="P16" s="121" t="s">
        <v>17</v>
      </c>
      <c r="Q16" s="122"/>
      <c r="R16" s="123"/>
      <c r="S16" s="123"/>
      <c r="T16" s="148">
        <v>1</v>
      </c>
      <c r="U16" s="123"/>
      <c r="V16" s="123"/>
      <c r="W16" s="123"/>
      <c r="X16" s="123"/>
      <c r="Y16" s="123"/>
      <c r="Z16" s="143"/>
      <c r="AA16" s="143"/>
      <c r="AB16" s="143"/>
      <c r="AC16" s="143"/>
      <c r="AD16" s="118" t="s">
        <v>106</v>
      </c>
      <c r="AE16" s="118" t="s">
        <v>106</v>
      </c>
      <c r="AF16" s="118" t="s">
        <v>106</v>
      </c>
      <c r="AG16" s="121" t="s">
        <v>46</v>
      </c>
      <c r="AH16" s="272">
        <f>142000+299950+584400+18000</f>
        <v>1044350</v>
      </c>
    </row>
    <row r="17" spans="6:34" s="98" customFormat="1" ht="30.75" customHeight="1" thickBot="1" x14ac:dyDescent="0.4">
      <c r="J17" s="269"/>
      <c r="L17" s="280"/>
      <c r="M17" s="281"/>
      <c r="O17" s="281"/>
      <c r="P17" s="281"/>
      <c r="Q17" s="604"/>
      <c r="T17" s="305"/>
      <c r="AG17" s="425" t="s">
        <v>70</v>
      </c>
      <c r="AH17" s="426">
        <f>+AH5+AH14</f>
        <v>1044350</v>
      </c>
    </row>
    <row r="18" spans="6:34" s="98" customFormat="1" ht="21" x14ac:dyDescent="0.35">
      <c r="J18" s="269"/>
      <c r="L18" s="280"/>
      <c r="M18" s="281"/>
      <c r="O18" s="281"/>
      <c r="P18" s="281"/>
      <c r="Q18" s="604"/>
      <c r="T18" s="305"/>
      <c r="AG18" s="281"/>
    </row>
    <row r="19" spans="6:34" s="98" customFormat="1" ht="21" x14ac:dyDescent="0.35">
      <c r="J19" s="269"/>
      <c r="L19" s="280"/>
      <c r="M19" s="281"/>
      <c r="O19" s="281"/>
      <c r="P19" s="281"/>
      <c r="Q19" s="604"/>
      <c r="T19" s="305"/>
      <c r="AG19" s="281"/>
    </row>
    <row r="20" spans="6:34" s="98" customFormat="1" ht="21" x14ac:dyDescent="0.35">
      <c r="J20" s="269"/>
      <c r="L20" s="280"/>
      <c r="M20" s="281"/>
      <c r="O20" s="281"/>
      <c r="P20" s="281"/>
      <c r="Q20" s="604"/>
      <c r="T20" s="305"/>
      <c r="AG20" s="281"/>
    </row>
    <row r="21" spans="6:34" s="98" customFormat="1" ht="40.5" customHeight="1" thickBot="1" x14ac:dyDescent="0.4">
      <c r="F21" s="98" t="s">
        <v>80</v>
      </c>
      <c r="I21" s="308"/>
      <c r="L21" s="707" t="s">
        <v>81</v>
      </c>
      <c r="M21" s="308"/>
      <c r="N21" s="791"/>
      <c r="O21" s="791"/>
      <c r="P21" s="791"/>
      <c r="Q21" s="791"/>
      <c r="T21" s="305"/>
      <c r="AG21" s="281"/>
    </row>
    <row r="22" spans="6:34" s="98" customFormat="1" ht="17.25" customHeight="1" x14ac:dyDescent="0.35">
      <c r="I22" s="280" t="s">
        <v>121</v>
      </c>
      <c r="L22" s="280"/>
      <c r="M22" s="739" t="s">
        <v>72</v>
      </c>
      <c r="N22" s="739"/>
      <c r="O22" s="739"/>
      <c r="P22" s="739"/>
      <c r="Q22" s="739"/>
      <c r="T22" s="305"/>
      <c r="AG22" s="269"/>
    </row>
    <row r="23" spans="6:34" s="98" customFormat="1" ht="47.25" customHeight="1" x14ac:dyDescent="0.35">
      <c r="I23" s="267" t="s">
        <v>122</v>
      </c>
      <c r="L23" s="280"/>
      <c r="M23" s="740" t="s">
        <v>123</v>
      </c>
      <c r="N23" s="740"/>
      <c r="O23" s="740"/>
      <c r="P23" s="740"/>
      <c r="Q23" s="740"/>
      <c r="T23" s="305"/>
      <c r="AG23" s="269"/>
    </row>
    <row r="24" spans="6:34" s="6" customFormat="1" ht="12.75" customHeight="1" x14ac:dyDescent="0.3">
      <c r="F24" s="13"/>
      <c r="G24" s="13"/>
      <c r="H24" s="13"/>
      <c r="I24" s="13"/>
      <c r="J24" s="30"/>
      <c r="K24" s="31"/>
      <c r="L24" s="31"/>
      <c r="M24" s="33"/>
      <c r="N24" s="31"/>
      <c r="O24" s="33"/>
      <c r="P24" s="33"/>
      <c r="Q24" s="82"/>
      <c r="T24" s="34"/>
      <c r="AG24" s="33"/>
    </row>
    <row r="25" spans="6:34" s="6" customFormat="1" ht="12.75" x14ac:dyDescent="0.2">
      <c r="F25" s="734"/>
      <c r="G25" s="734"/>
      <c r="H25" s="734"/>
      <c r="I25" s="734"/>
      <c r="J25" s="30"/>
      <c r="L25" s="31"/>
      <c r="M25" s="33"/>
      <c r="O25" s="33"/>
      <c r="P25" s="33"/>
      <c r="Q25" s="82"/>
      <c r="T25" s="34"/>
      <c r="AG25" s="33"/>
    </row>
    <row r="26" spans="6:34" s="6" customFormat="1" ht="12.75" x14ac:dyDescent="0.2">
      <c r="J26" s="30"/>
      <c r="L26" s="31"/>
      <c r="M26" s="33"/>
      <c r="O26" s="33"/>
      <c r="P26" s="33"/>
      <c r="Q26" s="82"/>
      <c r="T26" s="34"/>
      <c r="AG26" s="33"/>
    </row>
    <row r="27" spans="6:34" s="6" customFormat="1" ht="12.75" x14ac:dyDescent="0.2">
      <c r="J27" s="30"/>
      <c r="L27" s="31"/>
      <c r="M27" s="33"/>
      <c r="O27" s="33"/>
      <c r="P27" s="33"/>
      <c r="Q27" s="82"/>
      <c r="T27" s="34"/>
      <c r="AG27" s="33"/>
    </row>
    <row r="28" spans="6:34" s="6" customFormat="1" ht="12.75" x14ac:dyDescent="0.2">
      <c r="J28" s="30"/>
      <c r="L28" s="31"/>
      <c r="M28" s="33"/>
      <c r="O28" s="33"/>
      <c r="P28" s="33"/>
      <c r="Q28" s="82"/>
      <c r="T28" s="34"/>
      <c r="AG28" s="33"/>
    </row>
    <row r="29" spans="6:34" s="6" customFormat="1" ht="12.75" x14ac:dyDescent="0.2">
      <c r="J29" s="30"/>
      <c r="L29" s="31"/>
      <c r="M29" s="33"/>
      <c r="O29" s="33"/>
      <c r="P29" s="33"/>
      <c r="Q29" s="82"/>
      <c r="T29" s="34"/>
      <c r="AG29" s="33"/>
    </row>
    <row r="30" spans="6:34" s="6" customFormat="1" ht="12.75" x14ac:dyDescent="0.2">
      <c r="J30" s="30"/>
      <c r="L30" s="31"/>
      <c r="M30" s="33"/>
      <c r="O30" s="33"/>
      <c r="P30" s="33"/>
      <c r="Q30" s="82"/>
      <c r="T30" s="34"/>
      <c r="AG30" s="33"/>
    </row>
    <row r="31" spans="6:34" s="6" customFormat="1" ht="12.75" x14ac:dyDescent="0.2">
      <c r="J31" s="30"/>
      <c r="L31" s="31"/>
      <c r="M31" s="33"/>
      <c r="O31" s="33"/>
      <c r="P31" s="33"/>
      <c r="Q31" s="82"/>
      <c r="T31" s="34"/>
      <c r="AG31" s="33"/>
    </row>
    <row r="32" spans="6:34" s="6" customFormat="1" ht="12.75" x14ac:dyDescent="0.2">
      <c r="J32" s="30"/>
      <c r="L32" s="31"/>
      <c r="M32" s="33"/>
      <c r="O32" s="33"/>
      <c r="P32" s="33"/>
      <c r="Q32" s="82"/>
      <c r="T32" s="34"/>
      <c r="AG32" s="33"/>
    </row>
    <row r="33" spans="10:33" s="6" customFormat="1" ht="12.75" x14ac:dyDescent="0.2">
      <c r="J33" s="30"/>
      <c r="L33" s="31"/>
      <c r="M33" s="33"/>
      <c r="O33" s="33"/>
      <c r="P33" s="33"/>
      <c r="Q33" s="82"/>
      <c r="T33" s="34"/>
      <c r="AG33" s="33"/>
    </row>
    <row r="34" spans="10:33" s="6" customFormat="1" ht="12.75" x14ac:dyDescent="0.2">
      <c r="J34" s="30"/>
      <c r="L34" s="31"/>
      <c r="M34" s="33"/>
      <c r="O34" s="33"/>
      <c r="P34" s="33"/>
      <c r="Q34" s="82"/>
      <c r="T34" s="34"/>
      <c r="AG34" s="33"/>
    </row>
    <row r="35" spans="10:33" s="6" customFormat="1" ht="12.75" x14ac:dyDescent="0.2">
      <c r="J35" s="30"/>
      <c r="L35" s="31"/>
      <c r="M35" s="33"/>
      <c r="O35" s="33"/>
      <c r="P35" s="33"/>
      <c r="Q35" s="82"/>
      <c r="T35" s="34"/>
      <c r="AG35" s="33"/>
    </row>
    <row r="36" spans="10:33" s="35" customFormat="1" x14ac:dyDescent="0.25">
      <c r="J36" s="36"/>
      <c r="L36" s="37"/>
      <c r="M36" s="38"/>
      <c r="O36" s="38"/>
      <c r="P36" s="38"/>
      <c r="Q36" s="41"/>
      <c r="T36" s="39"/>
      <c r="AG36" s="38"/>
    </row>
  </sheetData>
  <sheetProtection selectLockedCells="1"/>
  <autoFilter ref="A4:P4" xr:uid="{00000000-0009-0000-0000-000001000000}"/>
  <dataConsolidate/>
  <mergeCells count="38">
    <mergeCell ref="Y1:Z1"/>
    <mergeCell ref="AA1:AB1"/>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N21:Q21"/>
    <mergeCell ref="M22:Q22"/>
    <mergeCell ref="M23:Q23"/>
    <mergeCell ref="F25:I25"/>
    <mergeCell ref="H9:I9"/>
    <mergeCell ref="G15:K15"/>
    <mergeCell ref="H16:I16"/>
    <mergeCell ref="H10:I10"/>
    <mergeCell ref="H12:I12"/>
    <mergeCell ref="H13:I13"/>
    <mergeCell ref="G11:K11"/>
    <mergeCell ref="F14:K14"/>
    <mergeCell ref="AG3:AG4"/>
    <mergeCell ref="H7:I7"/>
    <mergeCell ref="G8:K8"/>
    <mergeCell ref="U3:V3"/>
    <mergeCell ref="W3:X3"/>
    <mergeCell ref="Y3:Z3"/>
    <mergeCell ref="AA3:AB3"/>
    <mergeCell ref="G6:K6"/>
    <mergeCell ref="F5:K5"/>
  </mergeCells>
  <dataValidations count="1">
    <dataValidation allowBlank="1" showInputMessage="1" showErrorMessage="1" sqref="B11:B13" xr:uid="{50C7B200-151A-4206-9C22-C5F63F227E6A}"/>
  </dataValidations>
  <printOptions horizontalCentered="1"/>
  <pageMargins left="0.31496062992126" right="0.31496062992126" top="0.25" bottom="0.35433070866141703" header="0.31496062992126" footer="0.31496062992126"/>
  <pageSetup paperSize="5" scale="4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5D585-20E4-439F-9762-B05B0E3EE472}">
  <sheetPr>
    <tabColor theme="3" tint="0.39997558519241921"/>
    <pageSetUpPr fitToPage="1"/>
  </sheetPr>
  <dimension ref="A1:BH51"/>
  <sheetViews>
    <sheetView showGridLines="0" topLeftCell="F1" zoomScale="53" zoomScaleNormal="53" workbookViewId="0">
      <selection activeCell="AI13" sqref="AI13"/>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7.28515625" style="35" customWidth="1"/>
    <col min="9" max="9" width="85.85546875" style="35" customWidth="1"/>
    <col min="10" max="10" width="51.140625" style="38" customWidth="1"/>
    <col min="11" max="11" width="19.42578125" style="37" customWidth="1"/>
    <col min="12" max="12" width="36" style="37" customWidth="1"/>
    <col min="13" max="13" width="22.5703125" style="38" customWidth="1"/>
    <col min="14" max="14" width="3.5703125" style="37" hidden="1" customWidth="1"/>
    <col min="15" max="16" width="19.140625" style="38" customWidth="1"/>
    <col min="17" max="17" width="45.5703125" style="41" customWidth="1"/>
    <col min="18" max="18" width="11.2851562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2" width="39.140625" style="37" hidden="1" customWidth="1"/>
    <col min="33" max="33" width="24.5703125" style="40" customWidth="1"/>
    <col min="34" max="34" width="38.28515625" style="43" customWidth="1"/>
    <col min="35" max="35" width="18.42578125" style="35" bestFit="1" customWidth="1"/>
    <col min="36" max="16384" width="11.42578125" style="35"/>
  </cols>
  <sheetData>
    <row r="1" spans="1:60" s="7" customFormat="1" ht="61.5" customHeight="1" x14ac:dyDescent="0.3">
      <c r="A1" s="1"/>
      <c r="B1" s="1"/>
      <c r="C1" s="1"/>
      <c r="D1" s="1"/>
      <c r="E1" s="1"/>
      <c r="F1" s="2"/>
      <c r="G1" s="2"/>
      <c r="H1" s="2"/>
      <c r="I1" s="3"/>
      <c r="J1" s="775" t="s">
        <v>0</v>
      </c>
      <c r="K1" s="775"/>
      <c r="L1" s="775"/>
      <c r="M1" s="775"/>
      <c r="N1" s="775"/>
      <c r="O1" s="775"/>
      <c r="P1" s="775"/>
      <c r="Q1" s="67"/>
      <c r="R1" s="14"/>
      <c r="S1" s="829"/>
      <c r="T1" s="829"/>
      <c r="U1" s="815"/>
      <c r="V1" s="816"/>
      <c r="W1" s="813"/>
      <c r="X1" s="814"/>
      <c r="Y1" s="813"/>
      <c r="Z1" s="814"/>
      <c r="AA1" s="813"/>
      <c r="AB1" s="814"/>
      <c r="AC1" s="820" t="s">
        <v>1</v>
      </c>
      <c r="AD1" s="821"/>
      <c r="AE1" s="821"/>
      <c r="AF1" s="822"/>
      <c r="AG1" s="44" t="s">
        <v>2</v>
      </c>
      <c r="AH1" s="45" t="s">
        <v>3</v>
      </c>
    </row>
    <row r="2" spans="1:60" s="7" customFormat="1" ht="54.75" customHeight="1" x14ac:dyDescent="0.2">
      <c r="A2" s="1"/>
      <c r="B2" s="1"/>
      <c r="C2" s="1"/>
      <c r="D2" s="1"/>
      <c r="E2" s="1"/>
      <c r="F2" s="2"/>
      <c r="G2" s="2"/>
      <c r="H2" s="2"/>
      <c r="I2" s="3"/>
      <c r="J2" s="8" t="s">
        <v>4</v>
      </c>
      <c r="K2" s="806" t="s">
        <v>124</v>
      </c>
      <c r="L2" s="806"/>
      <c r="M2" s="806"/>
      <c r="N2" s="806"/>
      <c r="O2" s="806"/>
      <c r="P2" s="807"/>
      <c r="Q2" s="765" t="s">
        <v>6</v>
      </c>
      <c r="R2" s="762"/>
      <c r="S2" s="715"/>
      <c r="T2" s="716"/>
      <c r="U2" s="68"/>
      <c r="V2" s="69"/>
      <c r="W2" s="68"/>
      <c r="X2" s="69"/>
      <c r="Y2" s="68"/>
      <c r="Z2" s="69"/>
      <c r="AA2" s="68"/>
      <c r="AB2" s="69"/>
      <c r="AC2" s="823"/>
      <c r="AD2" s="824"/>
      <c r="AE2" s="824"/>
      <c r="AF2" s="825"/>
      <c r="AG2" s="761" t="s">
        <v>7</v>
      </c>
      <c r="AH2" s="762"/>
    </row>
    <row r="3" spans="1:60" s="246" customFormat="1" ht="24.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26"/>
      <c r="AD3" s="827"/>
      <c r="AE3" s="827"/>
      <c r="AF3" s="828"/>
      <c r="AG3" s="768" t="s">
        <v>18</v>
      </c>
      <c r="AH3" s="751" t="s">
        <v>19</v>
      </c>
    </row>
    <row r="4" spans="1:60" s="98" customFormat="1" ht="143.25" x14ac:dyDescent="0.35">
      <c r="A4" s="247" t="s">
        <v>20</v>
      </c>
      <c r="B4" s="247" t="s">
        <v>21</v>
      </c>
      <c r="C4" s="247" t="s">
        <v>22</v>
      </c>
      <c r="D4" s="247" t="s">
        <v>23</v>
      </c>
      <c r="E4" s="247" t="s">
        <v>24</v>
      </c>
      <c r="F4" s="248" t="s">
        <v>25</v>
      </c>
      <c r="G4" s="248" t="s">
        <v>26</v>
      </c>
      <c r="H4" s="248" t="s">
        <v>27</v>
      </c>
      <c r="I4" s="249"/>
      <c r="J4" s="250" t="s">
        <v>28</v>
      </c>
      <c r="K4" s="250" t="s">
        <v>29</v>
      </c>
      <c r="L4" s="250"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99" customFormat="1" ht="63.75" customHeight="1" x14ac:dyDescent="0.35">
      <c r="A5" s="445"/>
      <c r="B5" s="446" t="s">
        <v>125</v>
      </c>
      <c r="C5" s="445"/>
      <c r="D5" s="445"/>
      <c r="E5" s="88"/>
      <c r="F5" s="782" t="s">
        <v>126</v>
      </c>
      <c r="G5" s="783"/>
      <c r="H5" s="783"/>
      <c r="I5" s="783"/>
      <c r="J5" s="783"/>
      <c r="K5" s="784"/>
      <c r="L5" s="88" t="s">
        <v>127</v>
      </c>
      <c r="M5" s="88"/>
      <c r="N5" s="89"/>
      <c r="O5" s="88" t="s">
        <v>14</v>
      </c>
      <c r="P5" s="88" t="s">
        <v>17</v>
      </c>
      <c r="Q5" s="90" t="s">
        <v>128</v>
      </c>
      <c r="R5" s="91">
        <v>1</v>
      </c>
      <c r="S5" s="257" t="s">
        <v>45</v>
      </c>
      <c r="T5" s="151">
        <v>0.15</v>
      </c>
      <c r="U5" s="151"/>
      <c r="V5" s="96"/>
      <c r="W5" s="151"/>
      <c r="X5" s="96"/>
      <c r="Y5" s="151"/>
      <c r="Z5" s="96"/>
      <c r="AA5" s="96"/>
      <c r="AB5" s="96"/>
      <c r="AC5" s="96"/>
      <c r="AD5" s="96"/>
      <c r="AE5" s="96"/>
      <c r="AF5" s="96"/>
      <c r="AG5" s="97" t="s">
        <v>46</v>
      </c>
      <c r="AH5" s="331">
        <f>AH6+AH9</f>
        <v>0</v>
      </c>
      <c r="AI5" s="98"/>
      <c r="AJ5" s="98"/>
      <c r="AK5" s="98"/>
      <c r="AL5" s="98"/>
      <c r="AM5" s="98"/>
      <c r="AN5" s="98"/>
      <c r="AO5" s="98"/>
      <c r="AP5" s="98"/>
      <c r="AQ5" s="98"/>
      <c r="AR5" s="98"/>
      <c r="AS5" s="98"/>
      <c r="AT5" s="98"/>
      <c r="AU5" s="98"/>
      <c r="AV5" s="98"/>
      <c r="AW5" s="98"/>
      <c r="AX5" s="98"/>
      <c r="AY5" s="98"/>
      <c r="AZ5" s="98"/>
      <c r="BA5" s="98"/>
      <c r="BB5" s="98"/>
      <c r="BC5" s="98"/>
      <c r="BD5" s="98"/>
      <c r="BE5" s="98"/>
      <c r="BF5" s="98"/>
    </row>
    <row r="6" spans="1:60" s="243" customFormat="1" ht="78.75" customHeight="1" x14ac:dyDescent="0.35">
      <c r="A6" s="239"/>
      <c r="B6" s="240"/>
      <c r="C6" s="240">
        <v>1</v>
      </c>
      <c r="D6" s="240">
        <v>1</v>
      </c>
      <c r="E6" s="240"/>
      <c r="F6" s="100"/>
      <c r="G6" s="745" t="s">
        <v>129</v>
      </c>
      <c r="H6" s="746"/>
      <c r="I6" s="746"/>
      <c r="J6" s="746"/>
      <c r="K6" s="747"/>
      <c r="L6" s="101" t="s">
        <v>130</v>
      </c>
      <c r="M6" s="101"/>
      <c r="N6" s="102" t="s">
        <v>43</v>
      </c>
      <c r="O6" s="101" t="s">
        <v>14</v>
      </c>
      <c r="P6" s="101" t="s">
        <v>17</v>
      </c>
      <c r="Q6" s="259" t="s">
        <v>128</v>
      </c>
      <c r="R6" s="103">
        <v>1</v>
      </c>
      <c r="S6" s="260" t="s">
        <v>45</v>
      </c>
      <c r="T6" s="150">
        <v>0.5</v>
      </c>
      <c r="U6" s="102"/>
      <c r="V6" s="102"/>
      <c r="W6" s="261">
        <v>0.1</v>
      </c>
      <c r="X6" s="102"/>
      <c r="Y6" s="261">
        <v>0.1</v>
      </c>
      <c r="Z6" s="108"/>
      <c r="AA6" s="261">
        <v>0.3</v>
      </c>
      <c r="AB6" s="108"/>
      <c r="AC6" s="108"/>
      <c r="AD6" s="108"/>
      <c r="AE6" s="108"/>
      <c r="AF6" s="108"/>
      <c r="AG6" s="101" t="s">
        <v>46</v>
      </c>
      <c r="AH6" s="262">
        <f>SUM(AH7:AH8)</f>
        <v>0</v>
      </c>
      <c r="AI6" s="98"/>
      <c r="AJ6" s="98"/>
      <c r="AK6" s="242"/>
      <c r="AL6" s="98"/>
      <c r="AM6" s="98"/>
      <c r="AN6" s="98"/>
      <c r="AO6" s="98"/>
      <c r="AP6" s="98"/>
      <c r="AQ6" s="98"/>
      <c r="AR6" s="98"/>
      <c r="AS6" s="98"/>
      <c r="AT6" s="98"/>
      <c r="AU6" s="98"/>
      <c r="AV6" s="98"/>
      <c r="AW6" s="98"/>
      <c r="AX6" s="98"/>
      <c r="AY6" s="98"/>
      <c r="AZ6" s="98"/>
      <c r="BA6" s="98"/>
      <c r="BB6" s="98"/>
      <c r="BC6" s="98"/>
      <c r="BD6" s="98"/>
      <c r="BE6" s="98"/>
      <c r="BF6" s="98"/>
      <c r="BG6" s="98"/>
      <c r="BH6" s="98"/>
    </row>
    <row r="7" spans="1:60" s="243" customFormat="1" ht="78.75" customHeight="1" x14ac:dyDescent="0.35">
      <c r="A7" s="239"/>
      <c r="B7" s="240"/>
      <c r="C7" s="240"/>
      <c r="D7" s="240"/>
      <c r="E7" s="240"/>
      <c r="F7" s="215"/>
      <c r="G7" s="215"/>
      <c r="H7" s="749" t="s">
        <v>131</v>
      </c>
      <c r="I7" s="750"/>
      <c r="J7" s="129" t="s">
        <v>132</v>
      </c>
      <c r="K7" s="124" t="s">
        <v>125</v>
      </c>
      <c r="L7" s="129" t="s">
        <v>127</v>
      </c>
      <c r="M7" s="129" t="s">
        <v>69</v>
      </c>
      <c r="N7" s="224" t="s">
        <v>113</v>
      </c>
      <c r="O7" s="129" t="s">
        <v>14</v>
      </c>
      <c r="P7" s="129" t="s">
        <v>17</v>
      </c>
      <c r="Q7" s="218"/>
      <c r="R7" s="133"/>
      <c r="S7" s="133"/>
      <c r="T7" s="232">
        <v>0.6</v>
      </c>
      <c r="U7" s="133"/>
      <c r="V7" s="133"/>
      <c r="W7" s="133"/>
      <c r="X7" s="133"/>
      <c r="Y7" s="133"/>
      <c r="Z7" s="231"/>
      <c r="AA7" s="231"/>
      <c r="AB7" s="231"/>
      <c r="AC7" s="231"/>
      <c r="AD7" s="231"/>
      <c r="AE7" s="231"/>
      <c r="AF7" s="231"/>
      <c r="AG7" s="129" t="s">
        <v>46</v>
      </c>
      <c r="AH7" s="241">
        <v>0</v>
      </c>
      <c r="AI7" s="98"/>
      <c r="AJ7" s="98"/>
      <c r="AK7" s="242"/>
      <c r="AL7" s="98"/>
      <c r="AM7" s="98"/>
      <c r="AN7" s="98"/>
      <c r="AO7" s="98"/>
      <c r="AP7" s="98"/>
      <c r="AQ7" s="98"/>
      <c r="AR7" s="98"/>
      <c r="AS7" s="98"/>
      <c r="AT7" s="98"/>
      <c r="AU7" s="98"/>
      <c r="AV7" s="98"/>
      <c r="AW7" s="98"/>
      <c r="AX7" s="98"/>
      <c r="AY7" s="98"/>
      <c r="AZ7" s="98"/>
      <c r="BA7" s="98"/>
      <c r="BB7" s="98"/>
      <c r="BC7" s="98"/>
      <c r="BD7" s="98"/>
      <c r="BE7" s="98"/>
      <c r="BF7" s="98"/>
      <c r="BG7" s="98"/>
      <c r="BH7" s="98"/>
    </row>
    <row r="8" spans="1:60" s="243" customFormat="1" ht="78.75" customHeight="1" x14ac:dyDescent="0.35">
      <c r="A8" s="239"/>
      <c r="B8" s="240"/>
      <c r="C8" s="240"/>
      <c r="D8" s="240"/>
      <c r="E8" s="240"/>
      <c r="F8" s="215"/>
      <c r="G8" s="215"/>
      <c r="H8" s="749" t="s">
        <v>133</v>
      </c>
      <c r="I8" s="750"/>
      <c r="J8" s="129" t="s">
        <v>134</v>
      </c>
      <c r="K8" s="124" t="s">
        <v>125</v>
      </c>
      <c r="L8" s="129" t="s">
        <v>127</v>
      </c>
      <c r="M8" s="129" t="s">
        <v>69</v>
      </c>
      <c r="N8" s="224" t="s">
        <v>43</v>
      </c>
      <c r="O8" s="129" t="s">
        <v>16</v>
      </c>
      <c r="P8" s="129" t="s">
        <v>17</v>
      </c>
      <c r="Q8" s="218"/>
      <c r="R8" s="133"/>
      <c r="S8" s="133"/>
      <c r="T8" s="232">
        <v>0.4</v>
      </c>
      <c r="U8" s="133"/>
      <c r="V8" s="133"/>
      <c r="W8" s="133"/>
      <c r="X8" s="133"/>
      <c r="Y8" s="133"/>
      <c r="Z8" s="231"/>
      <c r="AA8" s="231"/>
      <c r="AB8" s="231"/>
      <c r="AC8" s="231"/>
      <c r="AD8" s="231"/>
      <c r="AE8" s="231"/>
      <c r="AF8" s="231"/>
      <c r="AG8" s="129" t="s">
        <v>46</v>
      </c>
      <c r="AH8" s="241">
        <v>0</v>
      </c>
      <c r="AI8" s="98"/>
      <c r="AJ8" s="98"/>
      <c r="AK8" s="242"/>
      <c r="AL8" s="98"/>
      <c r="AM8" s="98"/>
      <c r="AN8" s="98"/>
      <c r="AO8" s="98"/>
      <c r="AP8" s="98"/>
      <c r="AQ8" s="98"/>
      <c r="AR8" s="98"/>
      <c r="AS8" s="98"/>
      <c r="AT8" s="98"/>
      <c r="AU8" s="98"/>
      <c r="AV8" s="98"/>
      <c r="AW8" s="98"/>
      <c r="AX8" s="98"/>
      <c r="AY8" s="98"/>
      <c r="AZ8" s="98"/>
      <c r="BA8" s="98"/>
      <c r="BB8" s="98"/>
      <c r="BC8" s="98"/>
      <c r="BD8" s="98"/>
      <c r="BE8" s="98"/>
      <c r="BF8" s="98"/>
      <c r="BG8" s="98"/>
      <c r="BH8" s="98"/>
    </row>
    <row r="9" spans="1:60" s="243" customFormat="1" ht="78.75" customHeight="1" x14ac:dyDescent="0.35">
      <c r="A9" s="273"/>
      <c r="B9" s="274"/>
      <c r="C9" s="274"/>
      <c r="D9" s="274"/>
      <c r="E9" s="274"/>
      <c r="F9" s="100"/>
      <c r="G9" s="745" t="s">
        <v>135</v>
      </c>
      <c r="H9" s="746"/>
      <c r="I9" s="746"/>
      <c r="J9" s="746"/>
      <c r="K9" s="747"/>
      <c r="L9" s="101" t="s">
        <v>130</v>
      </c>
      <c r="M9" s="101"/>
      <c r="N9" s="102" t="s">
        <v>43</v>
      </c>
      <c r="O9" s="101" t="s">
        <v>15</v>
      </c>
      <c r="P9" s="101" t="s">
        <v>17</v>
      </c>
      <c r="Q9" s="259" t="s">
        <v>110</v>
      </c>
      <c r="R9" s="103">
        <v>1</v>
      </c>
      <c r="S9" s="260" t="s">
        <v>45</v>
      </c>
      <c r="T9" s="150">
        <v>0.5</v>
      </c>
      <c r="U9" s="102"/>
      <c r="V9" s="102"/>
      <c r="W9" s="261">
        <v>0.1</v>
      </c>
      <c r="X9" s="102"/>
      <c r="Y9" s="261">
        <v>0.1</v>
      </c>
      <c r="Z9" s="108"/>
      <c r="AA9" s="261">
        <v>0.3</v>
      </c>
      <c r="AB9" s="108"/>
      <c r="AC9" s="108"/>
      <c r="AD9" s="108"/>
      <c r="AE9" s="108"/>
      <c r="AF9" s="108"/>
      <c r="AG9" s="101" t="s">
        <v>46</v>
      </c>
      <c r="AH9" s="262">
        <f>SUM(AH10:AH11)</f>
        <v>0</v>
      </c>
      <c r="AI9" s="98"/>
      <c r="AJ9" s="98"/>
      <c r="AK9" s="242"/>
      <c r="AL9" s="98"/>
      <c r="AM9" s="98"/>
      <c r="AN9" s="98"/>
      <c r="AO9" s="98"/>
      <c r="AP9" s="98"/>
      <c r="AQ9" s="98"/>
      <c r="AR9" s="98"/>
      <c r="AS9" s="98"/>
      <c r="AT9" s="98"/>
      <c r="AU9" s="98"/>
      <c r="AV9" s="98"/>
      <c r="AW9" s="98"/>
      <c r="AX9" s="98"/>
      <c r="AY9" s="98"/>
      <c r="AZ9" s="98"/>
      <c r="BA9" s="98"/>
      <c r="BB9" s="98"/>
      <c r="BC9" s="98"/>
      <c r="BD9" s="98"/>
      <c r="BE9" s="98"/>
      <c r="BF9" s="98"/>
      <c r="BG9" s="98"/>
      <c r="BH9" s="98"/>
    </row>
    <row r="10" spans="1:60" s="243" customFormat="1" ht="78.75" customHeight="1" x14ac:dyDescent="0.35">
      <c r="A10" s="273"/>
      <c r="B10" s="274"/>
      <c r="C10" s="274"/>
      <c r="D10" s="274"/>
      <c r="E10" s="274"/>
      <c r="F10" s="215"/>
      <c r="G10" s="215"/>
      <c r="H10" s="749" t="s">
        <v>136</v>
      </c>
      <c r="I10" s="750"/>
      <c r="J10" s="129" t="s">
        <v>112</v>
      </c>
      <c r="K10" s="349" t="s">
        <v>125</v>
      </c>
      <c r="L10" s="129" t="s">
        <v>127</v>
      </c>
      <c r="M10" s="129" t="s">
        <v>69</v>
      </c>
      <c r="N10" s="224" t="s">
        <v>113</v>
      </c>
      <c r="O10" s="129" t="s">
        <v>15</v>
      </c>
      <c r="P10" s="129" t="s">
        <v>17</v>
      </c>
      <c r="Q10" s="218"/>
      <c r="R10" s="133"/>
      <c r="S10" s="133"/>
      <c r="T10" s="232">
        <v>0.6</v>
      </c>
      <c r="U10" s="133"/>
      <c r="V10" s="133"/>
      <c r="W10" s="133"/>
      <c r="X10" s="133"/>
      <c r="Y10" s="133"/>
      <c r="Z10" s="231"/>
      <c r="AA10" s="231"/>
      <c r="AB10" s="231"/>
      <c r="AC10" s="231"/>
      <c r="AD10" s="231"/>
      <c r="AE10" s="231"/>
      <c r="AF10" s="231"/>
      <c r="AG10" s="129" t="s">
        <v>46</v>
      </c>
      <c r="AH10" s="241">
        <v>0</v>
      </c>
      <c r="AI10" s="98"/>
      <c r="AJ10" s="98"/>
      <c r="AK10" s="242"/>
      <c r="AL10" s="98"/>
      <c r="AM10" s="98"/>
      <c r="AN10" s="98"/>
      <c r="AO10" s="98"/>
      <c r="AP10" s="98"/>
      <c r="AQ10" s="98"/>
      <c r="AR10" s="98"/>
      <c r="AS10" s="98"/>
      <c r="AT10" s="98"/>
      <c r="AU10" s="98"/>
      <c r="AV10" s="98"/>
      <c r="AW10" s="98"/>
      <c r="AX10" s="98"/>
      <c r="AY10" s="98"/>
      <c r="AZ10" s="98"/>
      <c r="BA10" s="98"/>
      <c r="BB10" s="98"/>
      <c r="BC10" s="98"/>
      <c r="BD10" s="98"/>
      <c r="BE10" s="98"/>
      <c r="BF10" s="98"/>
      <c r="BG10" s="98"/>
      <c r="BH10" s="98"/>
    </row>
    <row r="11" spans="1:60" s="243" customFormat="1" ht="78.75" customHeight="1" x14ac:dyDescent="0.35">
      <c r="A11" s="273"/>
      <c r="B11" s="274"/>
      <c r="C11" s="274"/>
      <c r="D11" s="274"/>
      <c r="E11" s="274"/>
      <c r="F11" s="215"/>
      <c r="G11" s="215"/>
      <c r="H11" s="749" t="s">
        <v>137</v>
      </c>
      <c r="I11" s="750"/>
      <c r="J11" s="129" t="s">
        <v>115</v>
      </c>
      <c r="K11" s="349" t="s">
        <v>125</v>
      </c>
      <c r="L11" s="129" t="s">
        <v>127</v>
      </c>
      <c r="M11" s="129" t="s">
        <v>69</v>
      </c>
      <c r="N11" s="224" t="s">
        <v>43</v>
      </c>
      <c r="O11" s="129" t="s">
        <v>15</v>
      </c>
      <c r="P11" s="129" t="s">
        <v>17</v>
      </c>
      <c r="Q11" s="218"/>
      <c r="R11" s="133"/>
      <c r="S11" s="133"/>
      <c r="T11" s="232">
        <v>0.4</v>
      </c>
      <c r="U11" s="133"/>
      <c r="V11" s="133"/>
      <c r="W11" s="133"/>
      <c r="X11" s="133"/>
      <c r="Y11" s="133"/>
      <c r="Z11" s="231"/>
      <c r="AA11" s="231"/>
      <c r="AB11" s="231"/>
      <c r="AC11" s="231"/>
      <c r="AD11" s="231"/>
      <c r="AE11" s="231"/>
      <c r="AF11" s="231"/>
      <c r="AG11" s="129" t="s">
        <v>46</v>
      </c>
      <c r="AH11" s="241">
        <v>0</v>
      </c>
      <c r="AI11" s="98"/>
      <c r="AJ11" s="98"/>
      <c r="AK11" s="242"/>
      <c r="AL11" s="98"/>
      <c r="AM11" s="98"/>
      <c r="AN11" s="98"/>
      <c r="AO11" s="98"/>
      <c r="AP11" s="98"/>
      <c r="AQ11" s="98"/>
      <c r="AR11" s="98"/>
      <c r="AS11" s="98"/>
      <c r="AT11" s="98"/>
      <c r="AU11" s="98"/>
      <c r="AV11" s="98"/>
      <c r="AW11" s="98"/>
      <c r="AX11" s="98"/>
      <c r="AY11" s="98"/>
      <c r="AZ11" s="98"/>
      <c r="BA11" s="98"/>
      <c r="BB11" s="98"/>
      <c r="BC11" s="98"/>
      <c r="BD11" s="98"/>
      <c r="BE11" s="98"/>
      <c r="BF11" s="98"/>
      <c r="BG11" s="98"/>
      <c r="BH11" s="98"/>
    </row>
    <row r="12" spans="1:60" s="99" customFormat="1" ht="63.75" customHeight="1" x14ac:dyDescent="0.35">
      <c r="A12" s="445"/>
      <c r="B12" s="446" t="s">
        <v>125</v>
      </c>
      <c r="C12" s="446">
        <v>2</v>
      </c>
      <c r="D12" s="445"/>
      <c r="E12" s="88"/>
      <c r="F12" s="782" t="s">
        <v>138</v>
      </c>
      <c r="G12" s="783"/>
      <c r="H12" s="783"/>
      <c r="I12" s="783"/>
      <c r="J12" s="783"/>
      <c r="K12" s="784"/>
      <c r="L12" s="88" t="s">
        <v>127</v>
      </c>
      <c r="M12" s="88"/>
      <c r="N12" s="89"/>
      <c r="O12" s="88" t="s">
        <v>95</v>
      </c>
      <c r="P12" s="88" t="s">
        <v>95</v>
      </c>
      <c r="Q12" s="90" t="s">
        <v>139</v>
      </c>
      <c r="R12" s="91">
        <v>1</v>
      </c>
      <c r="S12" s="257" t="s">
        <v>45</v>
      </c>
      <c r="T12" s="151">
        <v>0.1</v>
      </c>
      <c r="U12" s="151"/>
      <c r="V12" s="96"/>
      <c r="W12" s="96"/>
      <c r="X12" s="96"/>
      <c r="Y12" s="96"/>
      <c r="Z12" s="96"/>
      <c r="AA12" s="96"/>
      <c r="AB12" s="96"/>
      <c r="AC12" s="96"/>
      <c r="AD12" s="96"/>
      <c r="AE12" s="96"/>
      <c r="AF12" s="96"/>
      <c r="AG12" s="97" t="s">
        <v>46</v>
      </c>
      <c r="AH12" s="450">
        <f>AH13</f>
        <v>0</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row>
    <row r="13" spans="1:60" s="243" customFormat="1" ht="62.25" customHeight="1" x14ac:dyDescent="0.35">
      <c r="A13" s="102"/>
      <c r="B13" s="102" t="s">
        <v>125</v>
      </c>
      <c r="C13" s="102">
        <v>2</v>
      </c>
      <c r="D13" s="102">
        <v>1</v>
      </c>
      <c r="E13" s="102"/>
      <c r="F13" s="100"/>
      <c r="G13" s="810" t="s">
        <v>140</v>
      </c>
      <c r="H13" s="811"/>
      <c r="I13" s="811"/>
      <c r="J13" s="811"/>
      <c r="K13" s="812"/>
      <c r="L13" s="101" t="s">
        <v>127</v>
      </c>
      <c r="M13" s="101"/>
      <c r="N13" s="102"/>
      <c r="O13" s="101" t="s">
        <v>95</v>
      </c>
      <c r="P13" s="101" t="s">
        <v>95</v>
      </c>
      <c r="Q13" s="259" t="s">
        <v>141</v>
      </c>
      <c r="R13" s="103">
        <v>1</v>
      </c>
      <c r="S13" s="260" t="s">
        <v>45</v>
      </c>
      <c r="T13" s="311">
        <v>1</v>
      </c>
      <c r="U13" s="261">
        <v>0.25</v>
      </c>
      <c r="V13" s="261"/>
      <c r="W13" s="261"/>
      <c r="X13" s="261"/>
      <c r="Y13" s="261"/>
      <c r="Z13" s="261"/>
      <c r="AA13" s="261"/>
      <c r="AB13" s="261"/>
      <c r="AC13" s="261"/>
      <c r="AD13" s="261"/>
      <c r="AE13" s="261"/>
      <c r="AF13" s="261"/>
      <c r="AG13" s="259" t="s">
        <v>46</v>
      </c>
      <c r="AH13" s="447">
        <f>SUM(AH14)</f>
        <v>0</v>
      </c>
      <c r="AI13" s="242"/>
      <c r="AJ13" s="98"/>
      <c r="AK13" s="98"/>
      <c r="AL13" s="98"/>
      <c r="AM13" s="98"/>
      <c r="AN13" s="98"/>
      <c r="AO13" s="98"/>
      <c r="AP13" s="98"/>
      <c r="AQ13" s="98"/>
      <c r="AR13" s="98"/>
      <c r="AS13" s="98"/>
      <c r="AT13" s="98"/>
      <c r="AU13" s="98"/>
      <c r="AV13" s="98"/>
      <c r="AW13" s="98"/>
      <c r="AX13" s="98"/>
      <c r="AY13" s="98"/>
      <c r="AZ13" s="98"/>
      <c r="BA13" s="98"/>
      <c r="BB13" s="98"/>
      <c r="BC13" s="98"/>
      <c r="BD13" s="98"/>
      <c r="BE13" s="98"/>
      <c r="BF13" s="98"/>
    </row>
    <row r="14" spans="1:60" s="266" customFormat="1" ht="48.75" customHeight="1" x14ac:dyDescent="0.35">
      <c r="A14" s="263" t="str">
        <f t="shared" ref="A14" si="0">+ CONCATENATE("ID", "-", B14, "-",C14, ".", D14, ".", E14)</f>
        <v>ID-DCO-2.1.1</v>
      </c>
      <c r="B14" s="124" t="s">
        <v>125</v>
      </c>
      <c r="C14" s="124">
        <v>2</v>
      </c>
      <c r="D14" s="124">
        <v>1</v>
      </c>
      <c r="E14" s="124">
        <v>1</v>
      </c>
      <c r="F14" s="135"/>
      <c r="G14" s="120"/>
      <c r="H14" s="135" t="s">
        <v>142</v>
      </c>
      <c r="I14" s="120"/>
      <c r="J14" s="121" t="s">
        <v>143</v>
      </c>
      <c r="K14" s="124" t="s">
        <v>125</v>
      </c>
      <c r="L14" s="121" t="s">
        <v>144</v>
      </c>
      <c r="M14" s="121" t="s">
        <v>145</v>
      </c>
      <c r="N14" s="124" t="s">
        <v>113</v>
      </c>
      <c r="O14" s="121" t="s">
        <v>95</v>
      </c>
      <c r="P14" s="121" t="s">
        <v>95</v>
      </c>
      <c r="Q14" s="122"/>
      <c r="R14" s="123"/>
      <c r="S14" s="123"/>
      <c r="T14" s="148">
        <v>1</v>
      </c>
      <c r="U14" s="123"/>
      <c r="V14" s="123"/>
      <c r="W14" s="123"/>
      <c r="X14" s="123"/>
      <c r="Y14" s="123"/>
      <c r="Z14" s="123"/>
      <c r="AA14" s="123"/>
      <c r="AB14" s="123"/>
      <c r="AC14" s="123"/>
      <c r="AD14" s="123"/>
      <c r="AE14" s="123"/>
      <c r="AF14" s="123"/>
      <c r="AG14" s="451" t="s">
        <v>46</v>
      </c>
      <c r="AH14" s="449" t="s">
        <v>146</v>
      </c>
    </row>
    <row r="15" spans="1:60" s="99" customFormat="1" ht="57.75" customHeight="1" x14ac:dyDescent="0.35">
      <c r="A15" s="89"/>
      <c r="B15" s="89" t="s">
        <v>125</v>
      </c>
      <c r="C15" s="89">
        <v>3</v>
      </c>
      <c r="D15" s="89"/>
      <c r="E15" s="149"/>
      <c r="F15" s="782" t="s">
        <v>147</v>
      </c>
      <c r="G15" s="783"/>
      <c r="H15" s="783"/>
      <c r="I15" s="783"/>
      <c r="J15" s="783"/>
      <c r="K15" s="784"/>
      <c r="L15" s="88" t="s">
        <v>127</v>
      </c>
      <c r="M15" s="88"/>
      <c r="N15" s="89"/>
      <c r="O15" s="88" t="s">
        <v>95</v>
      </c>
      <c r="P15" s="88" t="s">
        <v>95</v>
      </c>
      <c r="Q15" s="90" t="s">
        <v>148</v>
      </c>
      <c r="R15" s="91">
        <f>AVERAGE(R16)</f>
        <v>1</v>
      </c>
      <c r="S15" s="257" t="s">
        <v>45</v>
      </c>
      <c r="T15" s="151">
        <v>0.3</v>
      </c>
      <c r="U15" s="96"/>
      <c r="V15" s="96"/>
      <c r="W15" s="96"/>
      <c r="X15" s="96"/>
      <c r="Y15" s="96"/>
      <c r="Z15" s="96"/>
      <c r="AA15" s="96"/>
      <c r="AB15" s="96"/>
      <c r="AC15" s="96"/>
      <c r="AD15" s="96"/>
      <c r="AE15" s="96"/>
      <c r="AF15" s="96"/>
      <c r="AG15" s="97" t="s">
        <v>46</v>
      </c>
      <c r="AH15" s="450">
        <f>AH16</f>
        <v>1600000</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row>
    <row r="16" spans="1:60" s="243" customFormat="1" ht="63" x14ac:dyDescent="0.35">
      <c r="A16" s="102"/>
      <c r="B16" s="102" t="s">
        <v>125</v>
      </c>
      <c r="C16" s="102">
        <v>3</v>
      </c>
      <c r="D16" s="102">
        <v>1</v>
      </c>
      <c r="E16" s="100"/>
      <c r="F16" s="100"/>
      <c r="G16" s="745" t="s">
        <v>149</v>
      </c>
      <c r="H16" s="746"/>
      <c r="I16" s="746"/>
      <c r="J16" s="746"/>
      <c r="K16" s="747"/>
      <c r="L16" s="101" t="s">
        <v>127</v>
      </c>
      <c r="M16" s="101"/>
      <c r="N16" s="102"/>
      <c r="O16" s="101" t="s">
        <v>95</v>
      </c>
      <c r="P16" s="101" t="s">
        <v>95</v>
      </c>
      <c r="Q16" s="259" t="s">
        <v>150</v>
      </c>
      <c r="R16" s="103">
        <v>1</v>
      </c>
      <c r="S16" s="260"/>
      <c r="T16" s="150">
        <v>1</v>
      </c>
      <c r="U16" s="261">
        <v>0.25</v>
      </c>
      <c r="V16" s="261"/>
      <c r="W16" s="261"/>
      <c r="X16" s="261"/>
      <c r="Y16" s="261"/>
      <c r="Z16" s="261"/>
      <c r="AA16" s="261"/>
      <c r="AB16" s="261"/>
      <c r="AC16" s="261"/>
      <c r="AD16" s="261"/>
      <c r="AE16" s="261"/>
      <c r="AF16" s="261"/>
      <c r="AG16" s="259" t="s">
        <v>46</v>
      </c>
      <c r="AH16" s="447">
        <f>SUM(AH17:AH21)</f>
        <v>1600000</v>
      </c>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row>
    <row r="17" spans="1:58" s="266" customFormat="1" ht="42" x14ac:dyDescent="0.35">
      <c r="A17" s="263" t="str">
        <f t="shared" ref="A17:A21" si="1">+ CONCATENATE("ID", "-", B17, "-",C17, ".", D17, ".", E17)</f>
        <v>ID-DCO-3.1.1</v>
      </c>
      <c r="B17" s="124" t="s">
        <v>125</v>
      </c>
      <c r="C17" s="124">
        <v>3</v>
      </c>
      <c r="D17" s="124">
        <v>1</v>
      </c>
      <c r="E17" s="124">
        <v>1</v>
      </c>
      <c r="F17" s="135"/>
      <c r="G17" s="120"/>
      <c r="H17" s="135" t="s">
        <v>151</v>
      </c>
      <c r="I17" s="120"/>
      <c r="J17" s="129" t="s">
        <v>152</v>
      </c>
      <c r="K17" s="124" t="s">
        <v>125</v>
      </c>
      <c r="L17" s="121" t="s">
        <v>153</v>
      </c>
      <c r="M17" s="121" t="s">
        <v>154</v>
      </c>
      <c r="N17" s="124" t="s">
        <v>113</v>
      </c>
      <c r="O17" s="121" t="s">
        <v>95</v>
      </c>
      <c r="P17" s="121" t="s">
        <v>95</v>
      </c>
      <c r="Q17" s="122"/>
      <c r="R17" s="123"/>
      <c r="S17" s="123"/>
      <c r="T17" s="148">
        <v>0.2</v>
      </c>
      <c r="U17" s="123"/>
      <c r="V17" s="123"/>
      <c r="W17" s="123"/>
      <c r="X17" s="123"/>
      <c r="Y17" s="123"/>
      <c r="Z17" s="123"/>
      <c r="AA17" s="123"/>
      <c r="AB17" s="123"/>
      <c r="AC17" s="123"/>
      <c r="AD17" s="123"/>
      <c r="AE17" s="123"/>
      <c r="AF17" s="123"/>
      <c r="AG17" s="451" t="s">
        <v>46</v>
      </c>
      <c r="AH17" s="402">
        <v>1600000</v>
      </c>
    </row>
    <row r="18" spans="1:58" s="266" customFormat="1" ht="42" x14ac:dyDescent="0.35">
      <c r="A18" s="263" t="str">
        <f t="shared" si="1"/>
        <v>ID-DCO-3.1.2</v>
      </c>
      <c r="B18" s="124" t="s">
        <v>125</v>
      </c>
      <c r="C18" s="124">
        <v>3</v>
      </c>
      <c r="D18" s="124">
        <v>1</v>
      </c>
      <c r="E18" s="124">
        <v>2</v>
      </c>
      <c r="F18" s="135"/>
      <c r="G18" s="120"/>
      <c r="H18" s="135" t="s">
        <v>155</v>
      </c>
      <c r="I18" s="120"/>
      <c r="J18" s="129" t="s">
        <v>156</v>
      </c>
      <c r="K18" s="124" t="s">
        <v>125</v>
      </c>
      <c r="L18" s="121" t="s">
        <v>127</v>
      </c>
      <c r="M18" s="121" t="s">
        <v>157</v>
      </c>
      <c r="N18" s="124" t="s">
        <v>158</v>
      </c>
      <c r="O18" s="121" t="s">
        <v>95</v>
      </c>
      <c r="P18" s="121" t="s">
        <v>95</v>
      </c>
      <c r="Q18" s="122"/>
      <c r="R18" s="123"/>
      <c r="S18" s="123"/>
      <c r="T18" s="148">
        <v>0.2</v>
      </c>
      <c r="U18" s="123"/>
      <c r="V18" s="123"/>
      <c r="W18" s="123"/>
      <c r="X18" s="123"/>
      <c r="Y18" s="123"/>
      <c r="Z18" s="123"/>
      <c r="AA18" s="123"/>
      <c r="AB18" s="123"/>
      <c r="AC18" s="123"/>
      <c r="AD18" s="123"/>
      <c r="AE18" s="123"/>
      <c r="AF18" s="123"/>
      <c r="AG18" s="451" t="s">
        <v>46</v>
      </c>
      <c r="AH18" s="449" t="s">
        <v>146</v>
      </c>
    </row>
    <row r="19" spans="1:58" s="266" customFormat="1" ht="42" customHeight="1" x14ac:dyDescent="0.35">
      <c r="A19" s="263" t="str">
        <f t="shared" si="1"/>
        <v>ID-DCO-3.1.3</v>
      </c>
      <c r="B19" s="124" t="s">
        <v>125</v>
      </c>
      <c r="C19" s="124">
        <v>3</v>
      </c>
      <c r="D19" s="124">
        <v>1</v>
      </c>
      <c r="E19" s="124">
        <v>3</v>
      </c>
      <c r="F19" s="135"/>
      <c r="G19" s="120"/>
      <c r="H19" s="135" t="s">
        <v>159</v>
      </c>
      <c r="I19" s="120"/>
      <c r="J19" s="129" t="s">
        <v>152</v>
      </c>
      <c r="K19" s="124" t="s">
        <v>125</v>
      </c>
      <c r="L19" s="121" t="s">
        <v>153</v>
      </c>
      <c r="M19" s="121" t="s">
        <v>125</v>
      </c>
      <c r="N19" s="124" t="s">
        <v>113</v>
      </c>
      <c r="O19" s="121" t="s">
        <v>95</v>
      </c>
      <c r="P19" s="121" t="s">
        <v>95</v>
      </c>
      <c r="Q19" s="122"/>
      <c r="R19" s="123"/>
      <c r="S19" s="123"/>
      <c r="T19" s="148">
        <v>0.2</v>
      </c>
      <c r="U19" s="123"/>
      <c r="V19" s="123"/>
      <c r="W19" s="123"/>
      <c r="X19" s="123"/>
      <c r="Y19" s="123"/>
      <c r="Z19" s="123"/>
      <c r="AA19" s="123"/>
      <c r="AB19" s="123"/>
      <c r="AC19" s="123"/>
      <c r="AD19" s="123"/>
      <c r="AE19" s="123"/>
      <c r="AF19" s="123"/>
      <c r="AG19" s="451" t="s">
        <v>46</v>
      </c>
      <c r="AH19" s="449" t="s">
        <v>146</v>
      </c>
    </row>
    <row r="20" spans="1:58" s="266" customFormat="1" ht="105" x14ac:dyDescent="0.35">
      <c r="A20" s="263" t="str">
        <f t="shared" si="1"/>
        <v>ID-DCO-3.1.4</v>
      </c>
      <c r="B20" s="124" t="s">
        <v>125</v>
      </c>
      <c r="C20" s="124">
        <v>3</v>
      </c>
      <c r="D20" s="124">
        <v>1</v>
      </c>
      <c r="E20" s="124">
        <v>4</v>
      </c>
      <c r="F20" s="135"/>
      <c r="G20" s="120"/>
      <c r="H20" s="135" t="s">
        <v>160</v>
      </c>
      <c r="I20" s="120"/>
      <c r="J20" s="121" t="s">
        <v>161</v>
      </c>
      <c r="K20" s="124" t="s">
        <v>125</v>
      </c>
      <c r="L20" s="121" t="s">
        <v>162</v>
      </c>
      <c r="M20" s="121" t="s">
        <v>125</v>
      </c>
      <c r="N20" s="124" t="s">
        <v>113</v>
      </c>
      <c r="O20" s="121" t="s">
        <v>95</v>
      </c>
      <c r="P20" s="121" t="s">
        <v>95</v>
      </c>
      <c r="Q20" s="122"/>
      <c r="R20" s="123"/>
      <c r="S20" s="123"/>
      <c r="T20" s="148">
        <v>0.2</v>
      </c>
      <c r="U20" s="123"/>
      <c r="V20" s="123"/>
      <c r="W20" s="123"/>
      <c r="X20" s="123"/>
      <c r="Y20" s="123"/>
      <c r="Z20" s="123"/>
      <c r="AA20" s="123"/>
      <c r="AB20" s="123"/>
      <c r="AC20" s="123"/>
      <c r="AD20" s="123"/>
      <c r="AE20" s="123"/>
      <c r="AF20" s="123"/>
      <c r="AG20" s="451" t="s">
        <v>46</v>
      </c>
      <c r="AH20" s="449" t="s">
        <v>146</v>
      </c>
    </row>
    <row r="21" spans="1:58" s="266" customFormat="1" ht="42" x14ac:dyDescent="0.35">
      <c r="A21" s="263" t="str">
        <f t="shared" si="1"/>
        <v>ID-DCO-3.1.5</v>
      </c>
      <c r="B21" s="124" t="s">
        <v>125</v>
      </c>
      <c r="C21" s="124">
        <v>3</v>
      </c>
      <c r="D21" s="124">
        <v>1</v>
      </c>
      <c r="E21" s="124">
        <v>5</v>
      </c>
      <c r="F21" s="135"/>
      <c r="G21" s="120"/>
      <c r="H21" s="135" t="s">
        <v>163</v>
      </c>
      <c r="I21" s="120"/>
      <c r="J21" s="121" t="s">
        <v>164</v>
      </c>
      <c r="K21" s="124" t="s">
        <v>125</v>
      </c>
      <c r="L21" s="121" t="s">
        <v>127</v>
      </c>
      <c r="M21" s="121" t="s">
        <v>125</v>
      </c>
      <c r="N21" s="124" t="s">
        <v>113</v>
      </c>
      <c r="O21" s="121" t="s">
        <v>95</v>
      </c>
      <c r="P21" s="121" t="s">
        <v>95</v>
      </c>
      <c r="Q21" s="122"/>
      <c r="R21" s="123"/>
      <c r="S21" s="123"/>
      <c r="T21" s="148">
        <v>0.2</v>
      </c>
      <c r="U21" s="123"/>
      <c r="V21" s="123"/>
      <c r="W21" s="123"/>
      <c r="X21" s="123"/>
      <c r="Y21" s="123"/>
      <c r="Z21" s="123"/>
      <c r="AA21" s="123"/>
      <c r="AB21" s="123"/>
      <c r="AC21" s="123"/>
      <c r="AD21" s="123"/>
      <c r="AE21" s="123"/>
      <c r="AF21" s="123"/>
      <c r="AG21" s="451" t="s">
        <v>46</v>
      </c>
      <c r="AH21" s="449" t="s">
        <v>146</v>
      </c>
    </row>
    <row r="22" spans="1:58" s="99" customFormat="1" ht="74.25" customHeight="1" x14ac:dyDescent="0.35">
      <c r="A22" s="89"/>
      <c r="B22" s="89" t="s">
        <v>125</v>
      </c>
      <c r="C22" s="89">
        <v>4</v>
      </c>
      <c r="D22" s="89"/>
      <c r="E22" s="149"/>
      <c r="F22" s="782" t="s">
        <v>165</v>
      </c>
      <c r="G22" s="783"/>
      <c r="H22" s="783"/>
      <c r="I22" s="783"/>
      <c r="J22" s="783"/>
      <c r="K22" s="784"/>
      <c r="L22" s="88" t="s">
        <v>153</v>
      </c>
      <c r="M22" s="88"/>
      <c r="N22" s="89"/>
      <c r="O22" s="88" t="s">
        <v>95</v>
      </c>
      <c r="P22" s="88" t="s">
        <v>95</v>
      </c>
      <c r="Q22" s="90" t="s">
        <v>166</v>
      </c>
      <c r="R22" s="91">
        <v>1</v>
      </c>
      <c r="S22" s="257" t="s">
        <v>45</v>
      </c>
      <c r="T22" s="151">
        <v>0.3</v>
      </c>
      <c r="U22" s="96"/>
      <c r="V22" s="96"/>
      <c r="W22" s="96"/>
      <c r="X22" s="96"/>
      <c r="Y22" s="96"/>
      <c r="Z22" s="96"/>
      <c r="AA22" s="96"/>
      <c r="AB22" s="96"/>
      <c r="AC22" s="96"/>
      <c r="AD22" s="96"/>
      <c r="AE22" s="96"/>
      <c r="AF22" s="96"/>
      <c r="AG22" s="97" t="s">
        <v>46</v>
      </c>
      <c r="AH22" s="450">
        <f>AH23</f>
        <v>0</v>
      </c>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row>
    <row r="23" spans="1:58" s="243" customFormat="1" ht="57" customHeight="1" x14ac:dyDescent="0.35">
      <c r="A23" s="102"/>
      <c r="B23" s="102" t="s">
        <v>125</v>
      </c>
      <c r="C23" s="102">
        <v>4</v>
      </c>
      <c r="D23" s="102">
        <v>1</v>
      </c>
      <c r="E23" s="100"/>
      <c r="F23" s="100"/>
      <c r="G23" s="810" t="s">
        <v>167</v>
      </c>
      <c r="H23" s="811"/>
      <c r="I23" s="811"/>
      <c r="J23" s="811"/>
      <c r="K23" s="812"/>
      <c r="L23" s="101" t="s">
        <v>153</v>
      </c>
      <c r="M23" s="101"/>
      <c r="N23" s="102"/>
      <c r="O23" s="101" t="s">
        <v>95</v>
      </c>
      <c r="P23" s="101" t="s">
        <v>95</v>
      </c>
      <c r="Q23" s="259" t="s">
        <v>168</v>
      </c>
      <c r="R23" s="103">
        <v>1</v>
      </c>
      <c r="S23" s="260"/>
      <c r="T23" s="150">
        <v>1</v>
      </c>
      <c r="U23" s="261">
        <v>0.25</v>
      </c>
      <c r="V23" s="261"/>
      <c r="W23" s="261"/>
      <c r="X23" s="261"/>
      <c r="Y23" s="261"/>
      <c r="Z23" s="261"/>
      <c r="AA23" s="261"/>
      <c r="AB23" s="261"/>
      <c r="AC23" s="261"/>
      <c r="AD23" s="261"/>
      <c r="AE23" s="261"/>
      <c r="AF23" s="261"/>
      <c r="AG23" s="259" t="s">
        <v>46</v>
      </c>
      <c r="AH23" s="447">
        <f>SUM(AH25:AH28)</f>
        <v>0</v>
      </c>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row>
    <row r="24" spans="1:58" s="266" customFormat="1" ht="42" x14ac:dyDescent="0.35">
      <c r="A24" s="263" t="str">
        <f>+ CONCATENATE("ID", "-", B24, "-",C24, ".", D24, ".", E24)</f>
        <v>ID-DCO-4.1.6</v>
      </c>
      <c r="B24" s="124" t="s">
        <v>125</v>
      </c>
      <c r="C24" s="124">
        <v>4</v>
      </c>
      <c r="D24" s="124">
        <v>1</v>
      </c>
      <c r="E24" s="124">
        <v>6</v>
      </c>
      <c r="F24" s="135"/>
      <c r="G24" s="120"/>
      <c r="H24" s="134" t="s">
        <v>169</v>
      </c>
      <c r="I24" s="120"/>
      <c r="J24" s="121" t="s">
        <v>170</v>
      </c>
      <c r="K24" s="124" t="s">
        <v>125</v>
      </c>
      <c r="L24" s="129" t="s">
        <v>153</v>
      </c>
      <c r="M24" s="121" t="s">
        <v>125</v>
      </c>
      <c r="N24" s="124" t="s">
        <v>113</v>
      </c>
      <c r="O24" s="121" t="s">
        <v>95</v>
      </c>
      <c r="P24" s="121" t="s">
        <v>95</v>
      </c>
      <c r="Q24" s="122"/>
      <c r="R24" s="123"/>
      <c r="S24" s="123"/>
      <c r="T24" s="148">
        <v>0.2</v>
      </c>
      <c r="U24" s="123"/>
      <c r="V24" s="123"/>
      <c r="W24" s="123"/>
      <c r="X24" s="123"/>
      <c r="Y24" s="123"/>
      <c r="Z24" s="123"/>
      <c r="AA24" s="123"/>
      <c r="AB24" s="123"/>
      <c r="AC24" s="123"/>
      <c r="AD24" s="123"/>
      <c r="AE24" s="123"/>
      <c r="AF24" s="123"/>
      <c r="AG24" s="451" t="s">
        <v>46</v>
      </c>
      <c r="AH24" s="449" t="s">
        <v>146</v>
      </c>
    </row>
    <row r="25" spans="1:58" s="266" customFormat="1" ht="42" x14ac:dyDescent="0.35">
      <c r="A25" s="263" t="str">
        <f t="shared" ref="A25:A28" si="2">+ CONCATENATE("ID", "-", B25, "-",C25, ".", D25, ".", E25)</f>
        <v>ID-DCO-4.1.1</v>
      </c>
      <c r="B25" s="124" t="s">
        <v>125</v>
      </c>
      <c r="C25" s="124">
        <v>4</v>
      </c>
      <c r="D25" s="124">
        <v>1</v>
      </c>
      <c r="E25" s="124">
        <v>1</v>
      </c>
      <c r="F25" s="135"/>
      <c r="G25" s="120"/>
      <c r="H25" s="743" t="s">
        <v>171</v>
      </c>
      <c r="I25" s="744"/>
      <c r="J25" s="121" t="s">
        <v>172</v>
      </c>
      <c r="K25" s="124" t="s">
        <v>125</v>
      </c>
      <c r="L25" s="129" t="s">
        <v>153</v>
      </c>
      <c r="M25" s="121" t="s">
        <v>125</v>
      </c>
      <c r="N25" s="124" t="s">
        <v>113</v>
      </c>
      <c r="O25" s="121" t="s">
        <v>95</v>
      </c>
      <c r="P25" s="121" t="s">
        <v>95</v>
      </c>
      <c r="Q25" s="122"/>
      <c r="R25" s="123"/>
      <c r="S25" s="123"/>
      <c r="T25" s="148">
        <v>0.2</v>
      </c>
      <c r="U25" s="123"/>
      <c r="V25" s="123"/>
      <c r="W25" s="123"/>
      <c r="X25" s="123"/>
      <c r="Y25" s="123"/>
      <c r="Z25" s="123"/>
      <c r="AA25" s="123"/>
      <c r="AB25" s="123"/>
      <c r="AC25" s="123"/>
      <c r="AD25" s="123"/>
      <c r="AE25" s="123"/>
      <c r="AF25" s="123"/>
      <c r="AG25" s="451" t="s">
        <v>46</v>
      </c>
      <c r="AH25" s="449" t="s">
        <v>146</v>
      </c>
    </row>
    <row r="26" spans="1:58" s="266" customFormat="1" ht="42" x14ac:dyDescent="0.35">
      <c r="A26" s="263" t="str">
        <f t="shared" si="2"/>
        <v>ID-DCO-4.1.2</v>
      </c>
      <c r="B26" s="124" t="s">
        <v>125</v>
      </c>
      <c r="C26" s="124">
        <v>4</v>
      </c>
      <c r="D26" s="124">
        <v>1</v>
      </c>
      <c r="E26" s="124">
        <v>2</v>
      </c>
      <c r="F26" s="135"/>
      <c r="G26" s="120"/>
      <c r="H26" s="743" t="s">
        <v>173</v>
      </c>
      <c r="I26" s="744"/>
      <c r="J26" s="121" t="s">
        <v>174</v>
      </c>
      <c r="K26" s="124" t="s">
        <v>125</v>
      </c>
      <c r="L26" s="129" t="s">
        <v>175</v>
      </c>
      <c r="M26" s="121" t="s">
        <v>125</v>
      </c>
      <c r="N26" s="124" t="s">
        <v>113</v>
      </c>
      <c r="O26" s="121" t="s">
        <v>95</v>
      </c>
      <c r="P26" s="121" t="s">
        <v>95</v>
      </c>
      <c r="Q26" s="122"/>
      <c r="R26" s="123"/>
      <c r="S26" s="123"/>
      <c r="T26" s="148">
        <v>0.4</v>
      </c>
      <c r="U26" s="123"/>
      <c r="V26" s="123"/>
      <c r="W26" s="123"/>
      <c r="X26" s="123"/>
      <c r="Y26" s="123"/>
      <c r="Z26" s="123"/>
      <c r="AA26" s="123"/>
      <c r="AB26" s="123"/>
      <c r="AC26" s="123"/>
      <c r="AD26" s="123"/>
      <c r="AE26" s="123"/>
      <c r="AF26" s="123"/>
      <c r="AG26" s="451" t="s">
        <v>46</v>
      </c>
      <c r="AH26" s="449" t="s">
        <v>146</v>
      </c>
    </row>
    <row r="27" spans="1:58" s="266" customFormat="1" ht="42" x14ac:dyDescent="0.35">
      <c r="A27" s="263" t="str">
        <f t="shared" si="2"/>
        <v>ID-DCO-4.1.4</v>
      </c>
      <c r="B27" s="124" t="s">
        <v>125</v>
      </c>
      <c r="C27" s="124">
        <v>4</v>
      </c>
      <c r="D27" s="124">
        <v>1</v>
      </c>
      <c r="E27" s="124">
        <v>4</v>
      </c>
      <c r="F27" s="135"/>
      <c r="G27" s="120"/>
      <c r="H27" s="743" t="s">
        <v>176</v>
      </c>
      <c r="I27" s="744"/>
      <c r="J27" s="121" t="s">
        <v>177</v>
      </c>
      <c r="K27" s="124" t="s">
        <v>125</v>
      </c>
      <c r="L27" s="129" t="s">
        <v>178</v>
      </c>
      <c r="M27" s="121" t="s">
        <v>125</v>
      </c>
      <c r="N27" s="124" t="s">
        <v>113</v>
      </c>
      <c r="O27" s="121" t="s">
        <v>95</v>
      </c>
      <c r="P27" s="121" t="s">
        <v>95</v>
      </c>
      <c r="Q27" s="122"/>
      <c r="R27" s="123"/>
      <c r="S27" s="123"/>
      <c r="T27" s="148">
        <v>0.1</v>
      </c>
      <c r="U27" s="123"/>
      <c r="V27" s="123"/>
      <c r="W27" s="123"/>
      <c r="X27" s="123"/>
      <c r="Y27" s="123"/>
      <c r="Z27" s="123"/>
      <c r="AA27" s="123"/>
      <c r="AB27" s="123"/>
      <c r="AC27" s="123"/>
      <c r="AD27" s="123"/>
      <c r="AE27" s="123"/>
      <c r="AF27" s="123"/>
      <c r="AG27" s="451" t="s">
        <v>46</v>
      </c>
      <c r="AH27" s="449" t="s">
        <v>146</v>
      </c>
    </row>
    <row r="28" spans="1:58" s="266" customFormat="1" ht="42" x14ac:dyDescent="0.35">
      <c r="A28" s="263" t="str">
        <f t="shared" si="2"/>
        <v>ID-DCO-4.1.5</v>
      </c>
      <c r="B28" s="124" t="s">
        <v>125</v>
      </c>
      <c r="C28" s="124">
        <v>4</v>
      </c>
      <c r="D28" s="124">
        <v>1</v>
      </c>
      <c r="E28" s="124">
        <v>5</v>
      </c>
      <c r="F28" s="135"/>
      <c r="G28" s="120"/>
      <c r="H28" s="743" t="s">
        <v>179</v>
      </c>
      <c r="I28" s="744"/>
      <c r="J28" s="121" t="s">
        <v>180</v>
      </c>
      <c r="K28" s="124" t="s">
        <v>125</v>
      </c>
      <c r="L28" s="129" t="s">
        <v>181</v>
      </c>
      <c r="M28" s="121" t="s">
        <v>125</v>
      </c>
      <c r="N28" s="124" t="s">
        <v>113</v>
      </c>
      <c r="O28" s="121" t="s">
        <v>95</v>
      </c>
      <c r="P28" s="121" t="s">
        <v>95</v>
      </c>
      <c r="Q28" s="122"/>
      <c r="R28" s="123"/>
      <c r="S28" s="123"/>
      <c r="T28" s="148">
        <v>0.1</v>
      </c>
      <c r="U28" s="123"/>
      <c r="V28" s="123"/>
      <c r="W28" s="123"/>
      <c r="X28" s="123"/>
      <c r="Y28" s="123"/>
      <c r="Z28" s="123"/>
      <c r="AA28" s="123"/>
      <c r="AB28" s="123"/>
      <c r="AC28" s="123"/>
      <c r="AD28" s="123"/>
      <c r="AE28" s="123"/>
      <c r="AF28" s="123"/>
      <c r="AG28" s="451" t="s">
        <v>46</v>
      </c>
      <c r="AH28" s="449" t="s">
        <v>146</v>
      </c>
    </row>
    <row r="29" spans="1:58" s="99" customFormat="1" ht="63.75" customHeight="1" x14ac:dyDescent="0.35">
      <c r="A29" s="89"/>
      <c r="B29" s="89" t="s">
        <v>125</v>
      </c>
      <c r="C29" s="89">
        <v>4</v>
      </c>
      <c r="D29" s="89"/>
      <c r="E29" s="149"/>
      <c r="F29" s="782" t="s">
        <v>182</v>
      </c>
      <c r="G29" s="783"/>
      <c r="H29" s="783"/>
      <c r="I29" s="783"/>
      <c r="J29" s="783"/>
      <c r="K29" s="784"/>
      <c r="L29" s="88" t="s">
        <v>183</v>
      </c>
      <c r="M29" s="88"/>
      <c r="N29" s="89"/>
      <c r="O29" s="88" t="s">
        <v>95</v>
      </c>
      <c r="P29" s="88" t="s">
        <v>95</v>
      </c>
      <c r="Q29" s="452" t="s">
        <v>96</v>
      </c>
      <c r="R29" s="91">
        <v>1</v>
      </c>
      <c r="S29" s="257" t="s">
        <v>45</v>
      </c>
      <c r="T29" s="151">
        <v>0.15</v>
      </c>
      <c r="U29" s="96"/>
      <c r="V29" s="96"/>
      <c r="W29" s="96"/>
      <c r="X29" s="96"/>
      <c r="Y29" s="96"/>
      <c r="Z29" s="96"/>
      <c r="AA29" s="96"/>
      <c r="AB29" s="96"/>
      <c r="AC29" s="96"/>
      <c r="AD29" s="96"/>
      <c r="AE29" s="96"/>
      <c r="AF29" s="96"/>
      <c r="AG29" s="97" t="s">
        <v>46</v>
      </c>
      <c r="AH29" s="450">
        <f>AH30</f>
        <v>213750</v>
      </c>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row>
    <row r="30" spans="1:58" s="243" customFormat="1" ht="45.75" customHeight="1" x14ac:dyDescent="0.35">
      <c r="A30" s="102"/>
      <c r="B30" s="102" t="s">
        <v>125</v>
      </c>
      <c r="C30" s="102">
        <v>4</v>
      </c>
      <c r="D30" s="102">
        <v>1</v>
      </c>
      <c r="E30" s="100"/>
      <c r="F30" s="100"/>
      <c r="G30" s="810" t="s">
        <v>184</v>
      </c>
      <c r="H30" s="811"/>
      <c r="I30" s="811"/>
      <c r="J30" s="811"/>
      <c r="K30" s="812"/>
      <c r="L30" s="101" t="s">
        <v>183</v>
      </c>
      <c r="M30" s="101"/>
      <c r="N30" s="102"/>
      <c r="O30" s="101" t="s">
        <v>95</v>
      </c>
      <c r="P30" s="101" t="s">
        <v>95</v>
      </c>
      <c r="Q30" s="259" t="s">
        <v>96</v>
      </c>
      <c r="R30" s="103">
        <v>1</v>
      </c>
      <c r="S30" s="260"/>
      <c r="T30" s="150">
        <v>1</v>
      </c>
      <c r="U30" s="261">
        <v>0.25</v>
      </c>
      <c r="V30" s="261"/>
      <c r="W30" s="261"/>
      <c r="X30" s="261"/>
      <c r="Y30" s="261"/>
      <c r="Z30" s="261"/>
      <c r="AA30" s="261"/>
      <c r="AB30" s="261"/>
      <c r="AC30" s="261"/>
      <c r="AD30" s="261"/>
      <c r="AE30" s="261"/>
      <c r="AF30" s="261"/>
      <c r="AG30" s="259" t="s">
        <v>46</v>
      </c>
      <c r="AH30" s="447">
        <f>SUM(AH31:AH32)</f>
        <v>213750</v>
      </c>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row>
    <row r="31" spans="1:58" s="246" customFormat="1" ht="50.25" customHeight="1" x14ac:dyDescent="0.35">
      <c r="A31" s="403"/>
      <c r="B31" s="403"/>
      <c r="C31" s="403"/>
      <c r="D31" s="403"/>
      <c r="E31" s="404"/>
      <c r="F31" s="135"/>
      <c r="G31" s="120" t="s">
        <v>185</v>
      </c>
      <c r="H31" s="135"/>
      <c r="I31" s="120"/>
      <c r="J31" s="121" t="s">
        <v>186</v>
      </c>
      <c r="K31" s="124" t="s">
        <v>125</v>
      </c>
      <c r="L31" s="129" t="s">
        <v>183</v>
      </c>
      <c r="M31" s="121" t="s">
        <v>69</v>
      </c>
      <c r="N31" s="124"/>
      <c r="O31" s="121" t="s">
        <v>187</v>
      </c>
      <c r="P31" s="121" t="s">
        <v>17</v>
      </c>
      <c r="Q31" s="122"/>
      <c r="R31" s="123"/>
      <c r="S31" s="135"/>
      <c r="T31" s="148">
        <v>0.5</v>
      </c>
      <c r="U31" s="456"/>
      <c r="V31" s="456"/>
      <c r="W31" s="456"/>
      <c r="X31" s="456"/>
      <c r="Y31" s="456"/>
      <c r="Z31" s="456"/>
      <c r="AA31" s="456"/>
      <c r="AB31" s="456"/>
      <c r="AC31" s="456"/>
      <c r="AD31" s="456"/>
      <c r="AE31" s="456"/>
      <c r="AF31" s="456"/>
      <c r="AG31" s="451" t="s">
        <v>46</v>
      </c>
      <c r="AH31" s="449" t="s">
        <v>146</v>
      </c>
    </row>
    <row r="32" spans="1:58" s="246" customFormat="1" ht="51" customHeight="1" x14ac:dyDescent="0.35">
      <c r="A32" s="403"/>
      <c r="B32" s="403"/>
      <c r="C32" s="403"/>
      <c r="D32" s="403"/>
      <c r="E32" s="404"/>
      <c r="F32" s="135"/>
      <c r="G32" s="120" t="s">
        <v>188</v>
      </c>
      <c r="H32" s="135"/>
      <c r="I32" s="120"/>
      <c r="J32" s="121" t="s">
        <v>189</v>
      </c>
      <c r="K32" s="124" t="s">
        <v>125</v>
      </c>
      <c r="L32" s="129" t="s">
        <v>190</v>
      </c>
      <c r="M32" s="121" t="s">
        <v>52</v>
      </c>
      <c r="N32" s="124"/>
      <c r="O32" s="121" t="s">
        <v>95</v>
      </c>
      <c r="P32" s="121" t="s">
        <v>95</v>
      </c>
      <c r="Q32" s="122"/>
      <c r="R32" s="123"/>
      <c r="S32" s="135"/>
      <c r="T32" s="148">
        <v>0.5</v>
      </c>
      <c r="U32" s="456"/>
      <c r="V32" s="456"/>
      <c r="W32" s="456"/>
      <c r="X32" s="456"/>
      <c r="Y32" s="456"/>
      <c r="Z32" s="456"/>
      <c r="AA32" s="456"/>
      <c r="AB32" s="456"/>
      <c r="AC32" s="456"/>
      <c r="AD32" s="456"/>
      <c r="AE32" s="456"/>
      <c r="AF32" s="456"/>
      <c r="AG32" s="451" t="s">
        <v>46</v>
      </c>
      <c r="AH32" s="402">
        <f>80000+90000+18750+25000</f>
        <v>213750</v>
      </c>
    </row>
    <row r="33" spans="1:34" s="246" customFormat="1" ht="35.25" customHeight="1" x14ac:dyDescent="0.35">
      <c r="A33" s="403"/>
      <c r="B33" s="403"/>
      <c r="C33" s="403"/>
      <c r="D33" s="403"/>
      <c r="E33" s="404"/>
      <c r="F33" s="404"/>
      <c r="G33" s="396"/>
      <c r="H33" s="404"/>
      <c r="I33" s="404"/>
      <c r="J33" s="457"/>
      <c r="K33" s="403"/>
      <c r="L33" s="457"/>
      <c r="M33" s="457"/>
      <c r="N33" s="403"/>
      <c r="O33" s="457"/>
      <c r="P33" s="457"/>
      <c r="Q33" s="453"/>
      <c r="R33" s="454"/>
      <c r="S33" s="455"/>
      <c r="T33" s="458"/>
      <c r="U33" s="456"/>
      <c r="V33" s="456"/>
      <c r="W33" s="456"/>
      <c r="X33" s="456"/>
      <c r="Y33" s="456"/>
      <c r="Z33" s="456"/>
      <c r="AA33" s="456"/>
      <c r="AB33" s="456"/>
      <c r="AC33" s="456"/>
      <c r="AD33" s="456"/>
      <c r="AE33" s="456"/>
      <c r="AF33" s="456"/>
      <c r="AG33" s="459" t="s">
        <v>191</v>
      </c>
      <c r="AH33" s="460">
        <f>AH5+AH12+AH15+AH22+AH29</f>
        <v>1813750</v>
      </c>
    </row>
    <row r="34" spans="1:34" s="98" customFormat="1" ht="31.5" customHeight="1" x14ac:dyDescent="0.35">
      <c r="J34" s="269"/>
      <c r="L34" s="280"/>
      <c r="M34" s="281"/>
      <c r="O34" s="281"/>
      <c r="P34" s="281"/>
      <c r="Q34" s="269"/>
      <c r="T34" s="305"/>
      <c r="AG34" s="280"/>
    </row>
    <row r="35" spans="1:34" s="98" customFormat="1" ht="35.25" customHeight="1" x14ac:dyDescent="0.35">
      <c r="J35" s="269"/>
      <c r="L35" s="280"/>
      <c r="M35" s="281"/>
      <c r="O35" s="281"/>
      <c r="P35" s="281"/>
      <c r="Q35" s="269"/>
      <c r="T35" s="305"/>
      <c r="AG35" s="280"/>
    </row>
    <row r="36" spans="1:34" s="98" customFormat="1" ht="47.25" customHeight="1" thickBot="1" x14ac:dyDescent="0.4">
      <c r="F36" s="817" t="s">
        <v>80</v>
      </c>
      <c r="G36" s="817"/>
      <c r="H36" s="817"/>
      <c r="I36" s="308"/>
      <c r="M36" s="818" t="s">
        <v>81</v>
      </c>
      <c r="N36" s="818"/>
      <c r="O36" s="308"/>
      <c r="P36" s="791"/>
      <c r="Q36" s="791"/>
      <c r="R36" s="791"/>
      <c r="S36" s="791"/>
      <c r="T36" s="305"/>
      <c r="AG36" s="280"/>
    </row>
    <row r="37" spans="1:34" s="98" customFormat="1" ht="21" x14ac:dyDescent="0.35">
      <c r="H37" s="738" t="s">
        <v>192</v>
      </c>
      <c r="I37" s="738"/>
      <c r="M37" s="818"/>
      <c r="N37" s="818"/>
      <c r="O37" s="739" t="s">
        <v>72</v>
      </c>
      <c r="P37" s="739"/>
      <c r="Q37" s="739"/>
      <c r="R37" s="739"/>
      <c r="S37" s="739"/>
      <c r="T37" s="305"/>
    </row>
    <row r="38" spans="1:34" s="98" customFormat="1" ht="39" customHeight="1" x14ac:dyDescent="0.35">
      <c r="I38" s="267" t="s">
        <v>193</v>
      </c>
      <c r="J38" s="738"/>
      <c r="K38" s="738"/>
      <c r="L38" s="738"/>
      <c r="M38" s="738"/>
      <c r="N38" s="280"/>
      <c r="O38" s="740" t="s">
        <v>194</v>
      </c>
      <c r="P38" s="740"/>
      <c r="Q38" s="740"/>
      <c r="R38" s="740"/>
      <c r="S38" s="740"/>
      <c r="T38" s="305"/>
    </row>
    <row r="39" spans="1:34" s="6" customFormat="1" ht="18.75" x14ac:dyDescent="0.3">
      <c r="F39" s="734"/>
      <c r="G39" s="734"/>
      <c r="H39" s="734"/>
      <c r="I39" s="734"/>
      <c r="J39" s="32"/>
      <c r="K39" s="28"/>
      <c r="L39" s="28"/>
      <c r="M39" s="70"/>
      <c r="N39" s="31"/>
      <c r="O39" s="33"/>
      <c r="P39" s="33"/>
      <c r="Q39" s="30"/>
      <c r="T39" s="34"/>
      <c r="AG39" s="31"/>
    </row>
    <row r="40" spans="1:34" x14ac:dyDescent="0.25">
      <c r="B40" s="35"/>
      <c r="C40" s="35"/>
      <c r="D40" s="35"/>
      <c r="E40" s="35"/>
      <c r="F40" s="819"/>
      <c r="G40" s="819"/>
      <c r="H40" s="819"/>
      <c r="I40" s="819"/>
      <c r="J40" s="36"/>
      <c r="K40" s="35"/>
      <c r="N40" s="35"/>
      <c r="Q40" s="36"/>
      <c r="R40" s="35"/>
      <c r="S40" s="35"/>
      <c r="T40" s="39"/>
      <c r="U40" s="35"/>
      <c r="V40" s="35"/>
      <c r="W40" s="35"/>
      <c r="X40" s="35"/>
      <c r="Y40" s="35"/>
      <c r="Z40" s="35"/>
      <c r="AA40" s="35"/>
      <c r="AB40" s="35"/>
      <c r="AC40" s="35"/>
      <c r="AD40" s="35"/>
      <c r="AE40" s="35"/>
      <c r="AF40" s="35"/>
      <c r="AG40" s="37"/>
      <c r="AH40" s="35"/>
    </row>
    <row r="41" spans="1:34" x14ac:dyDescent="0.25">
      <c r="B41" s="35"/>
      <c r="C41" s="35"/>
      <c r="D41" s="35"/>
      <c r="E41" s="35"/>
      <c r="J41" s="36"/>
      <c r="K41" s="35"/>
      <c r="N41" s="35"/>
      <c r="Q41" s="36"/>
      <c r="R41" s="35"/>
      <c r="S41" s="35"/>
      <c r="T41" s="39"/>
      <c r="U41" s="35"/>
      <c r="V41" s="35"/>
      <c r="W41" s="35"/>
      <c r="X41" s="35"/>
      <c r="Y41" s="35"/>
      <c r="Z41" s="35"/>
      <c r="AA41" s="35"/>
      <c r="AB41" s="35"/>
      <c r="AC41" s="35"/>
      <c r="AD41" s="35"/>
      <c r="AE41" s="35"/>
      <c r="AF41" s="35"/>
      <c r="AG41" s="37"/>
      <c r="AH41" s="35"/>
    </row>
    <row r="42" spans="1:34" x14ac:dyDescent="0.25">
      <c r="B42" s="35"/>
      <c r="C42" s="35"/>
      <c r="D42" s="35"/>
      <c r="E42" s="35"/>
      <c r="J42" s="36"/>
      <c r="K42" s="35"/>
      <c r="N42" s="35"/>
      <c r="Q42" s="36"/>
      <c r="R42" s="35"/>
      <c r="S42" s="35"/>
      <c r="T42" s="39"/>
      <c r="U42" s="35"/>
      <c r="V42" s="35"/>
      <c r="W42" s="35"/>
      <c r="X42" s="35"/>
      <c r="Y42" s="35"/>
      <c r="Z42" s="35"/>
      <c r="AA42" s="35"/>
      <c r="AB42" s="35"/>
      <c r="AC42" s="35"/>
      <c r="AD42" s="35"/>
      <c r="AE42" s="35"/>
      <c r="AF42" s="35"/>
      <c r="AG42" s="37"/>
      <c r="AH42" s="35"/>
    </row>
    <row r="43" spans="1:34" x14ac:dyDescent="0.25">
      <c r="B43" s="35"/>
      <c r="C43" s="35"/>
      <c r="D43" s="35"/>
      <c r="E43" s="35"/>
      <c r="J43" s="36"/>
      <c r="K43" s="35"/>
      <c r="N43" s="35"/>
      <c r="Q43" s="36"/>
      <c r="R43" s="35"/>
      <c r="S43" s="35"/>
      <c r="T43" s="39"/>
      <c r="U43" s="35"/>
      <c r="V43" s="35"/>
      <c r="W43" s="35"/>
      <c r="X43" s="35"/>
      <c r="Y43" s="35"/>
      <c r="Z43" s="35"/>
      <c r="AA43" s="35"/>
      <c r="AB43" s="35"/>
      <c r="AC43" s="35"/>
      <c r="AD43" s="35"/>
      <c r="AE43" s="35"/>
      <c r="AF43" s="35"/>
      <c r="AG43" s="37"/>
      <c r="AH43" s="35"/>
    </row>
    <row r="44" spans="1:34" x14ac:dyDescent="0.25">
      <c r="B44" s="35"/>
      <c r="C44" s="35"/>
      <c r="D44" s="35"/>
      <c r="E44" s="35"/>
      <c r="J44" s="36"/>
      <c r="K44" s="35"/>
      <c r="N44" s="35"/>
      <c r="Q44" s="36"/>
      <c r="R44" s="35"/>
      <c r="S44" s="35"/>
      <c r="T44" s="39"/>
      <c r="U44" s="35"/>
      <c r="V44" s="35"/>
      <c r="W44" s="35"/>
      <c r="X44" s="35"/>
      <c r="Y44" s="35"/>
      <c r="Z44" s="35"/>
      <c r="AA44" s="35"/>
      <c r="AB44" s="35"/>
      <c r="AC44" s="35"/>
      <c r="AD44" s="35"/>
      <c r="AE44" s="35"/>
      <c r="AF44" s="35"/>
      <c r="AG44" s="37"/>
      <c r="AH44" s="35"/>
    </row>
    <row r="45" spans="1:34" x14ac:dyDescent="0.25">
      <c r="B45" s="35"/>
      <c r="C45" s="35"/>
      <c r="D45" s="35"/>
      <c r="E45" s="35"/>
      <c r="J45" s="36"/>
      <c r="K45" s="35"/>
      <c r="N45" s="35"/>
      <c r="Q45" s="36"/>
      <c r="R45" s="35"/>
      <c r="S45" s="35"/>
      <c r="T45" s="39"/>
      <c r="U45" s="35"/>
      <c r="V45" s="35"/>
      <c r="W45" s="35"/>
      <c r="X45" s="35"/>
      <c r="Y45" s="35"/>
      <c r="Z45" s="35"/>
      <c r="AA45" s="35"/>
      <c r="AB45" s="35"/>
      <c r="AC45" s="35"/>
      <c r="AD45" s="35"/>
      <c r="AE45" s="35"/>
      <c r="AF45" s="35"/>
      <c r="AG45" s="37"/>
      <c r="AH45" s="35"/>
    </row>
    <row r="46" spans="1:34" x14ac:dyDescent="0.25">
      <c r="B46" s="35"/>
      <c r="C46" s="35"/>
      <c r="D46" s="35"/>
      <c r="E46" s="35"/>
      <c r="J46" s="36"/>
      <c r="K46" s="35"/>
      <c r="N46" s="35"/>
      <c r="Q46" s="36"/>
      <c r="R46" s="35"/>
      <c r="S46" s="35"/>
      <c r="T46" s="39"/>
      <c r="U46" s="35"/>
      <c r="V46" s="35"/>
      <c r="W46" s="35"/>
      <c r="X46" s="35"/>
      <c r="Y46" s="35"/>
      <c r="Z46" s="35"/>
      <c r="AA46" s="35"/>
      <c r="AB46" s="35"/>
      <c r="AC46" s="35"/>
      <c r="AD46" s="35"/>
      <c r="AE46" s="35"/>
      <c r="AF46" s="35"/>
      <c r="AG46" s="37"/>
      <c r="AH46" s="35"/>
    </row>
    <row r="47" spans="1:34" x14ac:dyDescent="0.25">
      <c r="B47" s="35"/>
      <c r="C47" s="35"/>
      <c r="D47" s="35"/>
      <c r="E47" s="35"/>
      <c r="J47" s="36"/>
      <c r="K47" s="35"/>
      <c r="N47" s="35"/>
      <c r="Q47" s="36"/>
      <c r="R47" s="35"/>
      <c r="S47" s="35"/>
      <c r="T47" s="39"/>
      <c r="U47" s="35"/>
      <c r="V47" s="35"/>
      <c r="W47" s="35"/>
      <c r="X47" s="35"/>
      <c r="Y47" s="35"/>
      <c r="Z47" s="35"/>
      <c r="AA47" s="35"/>
      <c r="AB47" s="35"/>
      <c r="AC47" s="35"/>
      <c r="AD47" s="35"/>
      <c r="AE47" s="35"/>
      <c r="AF47" s="35"/>
      <c r="AG47" s="37"/>
      <c r="AH47" s="35"/>
    </row>
    <row r="48" spans="1:34" x14ac:dyDescent="0.25">
      <c r="B48" s="35"/>
      <c r="C48" s="35"/>
      <c r="D48" s="35"/>
      <c r="E48" s="35"/>
      <c r="J48" s="36"/>
      <c r="K48" s="35"/>
      <c r="N48" s="35"/>
      <c r="Q48" s="36"/>
      <c r="R48" s="35"/>
      <c r="S48" s="35"/>
      <c r="T48" s="39"/>
      <c r="U48" s="35"/>
      <c r="V48" s="35"/>
      <c r="W48" s="35"/>
      <c r="X48" s="35"/>
      <c r="Y48" s="35"/>
      <c r="Z48" s="35"/>
      <c r="AA48" s="35"/>
      <c r="AB48" s="35"/>
      <c r="AC48" s="35"/>
      <c r="AD48" s="35"/>
      <c r="AE48" s="35"/>
      <c r="AF48" s="35"/>
      <c r="AG48" s="37"/>
      <c r="AH48" s="35"/>
    </row>
    <row r="49" spans="10:33" s="35" customFormat="1" x14ac:dyDescent="0.25">
      <c r="J49" s="36"/>
      <c r="L49" s="37"/>
      <c r="M49" s="38"/>
      <c r="O49" s="38"/>
      <c r="P49" s="38"/>
      <c r="Q49" s="36"/>
      <c r="T49" s="39"/>
      <c r="AG49" s="37"/>
    </row>
    <row r="50" spans="10:33" s="35" customFormat="1" x14ac:dyDescent="0.25">
      <c r="J50" s="36"/>
      <c r="L50" s="37"/>
      <c r="M50" s="38"/>
      <c r="O50" s="38"/>
      <c r="P50" s="38"/>
      <c r="Q50" s="36"/>
      <c r="T50" s="39"/>
      <c r="AG50" s="37"/>
    </row>
    <row r="51" spans="10:33" s="35" customFormat="1" x14ac:dyDescent="0.25">
      <c r="J51" s="36"/>
      <c r="L51" s="37"/>
      <c r="M51" s="38"/>
      <c r="O51" s="38"/>
      <c r="P51" s="38"/>
      <c r="Q51" s="36"/>
      <c r="T51" s="39"/>
      <c r="AG51" s="37"/>
    </row>
  </sheetData>
  <sheetProtection selectLockedCells="1"/>
  <autoFilter ref="A4:P4" xr:uid="{00000000-0009-0000-0000-000003000000}"/>
  <mergeCells count="50">
    <mergeCell ref="F40:I40"/>
    <mergeCell ref="Y1:Z1"/>
    <mergeCell ref="AA1:AB1"/>
    <mergeCell ref="AH3:AH4"/>
    <mergeCell ref="AC1:AF3"/>
    <mergeCell ref="K2:P2"/>
    <mergeCell ref="Q2:R2"/>
    <mergeCell ref="AG2:AH2"/>
    <mergeCell ref="F3:N3"/>
    <mergeCell ref="O3:P3"/>
    <mergeCell ref="Q3:Q4"/>
    <mergeCell ref="R3:R4"/>
    <mergeCell ref="S3:S4"/>
    <mergeCell ref="T3:T4"/>
    <mergeCell ref="J1:P1"/>
    <mergeCell ref="S1:T1"/>
    <mergeCell ref="O38:S38"/>
    <mergeCell ref="F39:I39"/>
    <mergeCell ref="W1:X1"/>
    <mergeCell ref="AG3:AG4"/>
    <mergeCell ref="U3:V3"/>
    <mergeCell ref="W3:X3"/>
    <mergeCell ref="Y3:Z3"/>
    <mergeCell ref="AA3:AB3"/>
    <mergeCell ref="U1:V1"/>
    <mergeCell ref="F36:H36"/>
    <mergeCell ref="M36:N37"/>
    <mergeCell ref="P36:S36"/>
    <mergeCell ref="H37:I37"/>
    <mergeCell ref="O37:S37"/>
    <mergeCell ref="H7:I7"/>
    <mergeCell ref="J38:M38"/>
    <mergeCell ref="F5:K5"/>
    <mergeCell ref="G6:K6"/>
    <mergeCell ref="G9:K9"/>
    <mergeCell ref="F12:K12"/>
    <mergeCell ref="G13:K13"/>
    <mergeCell ref="H8:I8"/>
    <mergeCell ref="H10:I10"/>
    <mergeCell ref="H11:I11"/>
    <mergeCell ref="F15:K15"/>
    <mergeCell ref="G16:K16"/>
    <mergeCell ref="F29:K29"/>
    <mergeCell ref="G30:K30"/>
    <mergeCell ref="G23:K23"/>
    <mergeCell ref="F22:K22"/>
    <mergeCell ref="H25:I25"/>
    <mergeCell ref="H26:I26"/>
    <mergeCell ref="H27:I27"/>
    <mergeCell ref="H28:I28"/>
  </mergeCells>
  <dataValidations count="1">
    <dataValidation allowBlank="1" showInputMessage="1" showErrorMessage="1" sqref="B6:B11" xr:uid="{75E7C10E-EFB2-49B6-8A18-B6B5E9B862E6}"/>
  </dataValidations>
  <printOptions horizontalCentered="1"/>
  <pageMargins left="0.31496062992125984" right="0.31496062992125984" top="0.23622047244094491" bottom="0.43307086614173229" header="0.31496062992125984" footer="0.31496062992125984"/>
  <pageSetup paperSize="5" scale="42" fitToHeight="0" orientation="landscape" r:id="rId1"/>
  <headerFooter>
    <oddFooter>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F8DC-3996-46E6-B8BB-96EFE9D52840}">
  <sheetPr>
    <tabColor rgb="FFFFFF00"/>
    <pageSetUpPr fitToPage="1"/>
  </sheetPr>
  <dimension ref="A1:BH40"/>
  <sheetViews>
    <sheetView showGridLines="0" topLeftCell="F1" zoomScale="60" zoomScaleNormal="60" workbookViewId="0">
      <selection activeCell="J7" sqref="J7"/>
    </sheetView>
  </sheetViews>
  <sheetFormatPr defaultColWidth="11.42578125" defaultRowHeight="15.75" x14ac:dyDescent="0.25"/>
  <cols>
    <col min="1" max="1" width="16.28515625" style="35" hidden="1" customWidth="1"/>
    <col min="2" max="2" width="13.42578125" style="37" hidden="1" customWidth="1"/>
    <col min="3" max="5" width="13.42578125" style="40" hidden="1" customWidth="1"/>
    <col min="6" max="6" width="7.85546875" style="35" customWidth="1"/>
    <col min="7" max="8" width="8.42578125" style="35" customWidth="1"/>
    <col min="9" max="9" width="115.42578125" style="35" customWidth="1"/>
    <col min="10" max="10" width="40" style="38" customWidth="1"/>
    <col min="11" max="11" width="22.140625" style="37" customWidth="1"/>
    <col min="12" max="12" width="31" style="37" customWidth="1"/>
    <col min="13" max="13" width="22.42578125" style="38" customWidth="1"/>
    <col min="14" max="14" width="13.140625" style="37" hidden="1" customWidth="1"/>
    <col min="15" max="15" width="18.7109375" style="192" customWidth="1"/>
    <col min="16" max="16" width="18.42578125" style="192" customWidth="1"/>
    <col min="17" max="17" width="45.5703125" style="76" bestFit="1" customWidth="1"/>
    <col min="18" max="18" width="11.85546875" style="77" customWidth="1"/>
    <col min="19" max="19" width="17.5703125" style="77" hidden="1" customWidth="1"/>
    <col min="20" max="20" width="16" style="78" customWidth="1"/>
    <col min="21" max="28" width="8.7109375" style="62" hidden="1" customWidth="1"/>
    <col min="29" max="29" width="39.140625" style="62" hidden="1" customWidth="1"/>
    <col min="30" max="30" width="46.140625" style="62" hidden="1" customWidth="1"/>
    <col min="31" max="32" width="39.140625" style="62" hidden="1" customWidth="1"/>
    <col min="33" max="33" width="23.85546875" style="77" customWidth="1"/>
    <col min="34" max="34" width="34.7109375" style="79" customWidth="1"/>
    <col min="35" max="35" width="33" style="35" customWidth="1"/>
    <col min="36" max="36" width="11.42578125" style="35"/>
    <col min="37" max="37" width="18.42578125" style="35" bestFit="1" customWidth="1"/>
    <col min="38" max="16384" width="11.42578125" style="35"/>
  </cols>
  <sheetData>
    <row r="1" spans="1:60" s="183" customFormat="1" ht="61.5" customHeight="1" x14ac:dyDescent="0.3">
      <c r="A1" s="181"/>
      <c r="B1" s="181"/>
      <c r="C1" s="181"/>
      <c r="D1" s="181"/>
      <c r="E1" s="181"/>
      <c r="F1" s="194"/>
      <c r="G1" s="194"/>
      <c r="H1" s="194"/>
      <c r="I1" s="193"/>
      <c r="J1" s="775" t="s">
        <v>0</v>
      </c>
      <c r="K1" s="775"/>
      <c r="L1" s="775"/>
      <c r="M1" s="775"/>
      <c r="N1" s="775"/>
      <c r="O1" s="775"/>
      <c r="P1" s="775"/>
      <c r="Q1" s="67"/>
      <c r="R1" s="14"/>
      <c r="S1" s="848"/>
      <c r="T1" s="848"/>
      <c r="U1" s="849"/>
      <c r="V1" s="814"/>
      <c r="W1" s="813"/>
      <c r="X1" s="814"/>
      <c r="Y1" s="813"/>
      <c r="Z1" s="814"/>
      <c r="AA1" s="813"/>
      <c r="AB1" s="814"/>
      <c r="AC1" s="820" t="s">
        <v>1</v>
      </c>
      <c r="AD1" s="821"/>
      <c r="AE1" s="821"/>
      <c r="AF1" s="822"/>
      <c r="AG1" s="44" t="s">
        <v>2</v>
      </c>
      <c r="AH1" s="45" t="s">
        <v>3</v>
      </c>
    </row>
    <row r="2" spans="1:60" s="183" customFormat="1" ht="54.75" customHeight="1" x14ac:dyDescent="0.25">
      <c r="A2" s="181"/>
      <c r="B2" s="181"/>
      <c r="C2" s="181"/>
      <c r="D2" s="181"/>
      <c r="E2" s="181"/>
      <c r="F2" s="194"/>
      <c r="G2" s="194"/>
      <c r="H2" s="194"/>
      <c r="I2" s="193"/>
      <c r="J2" s="170" t="s">
        <v>4</v>
      </c>
      <c r="K2" s="830" t="s">
        <v>195</v>
      </c>
      <c r="L2" s="830"/>
      <c r="M2" s="830"/>
      <c r="N2" s="830"/>
      <c r="O2" s="830"/>
      <c r="P2" s="831"/>
      <c r="Q2" s="603" t="s">
        <v>6</v>
      </c>
      <c r="R2" s="20"/>
      <c r="S2" s="715"/>
      <c r="T2" s="716"/>
      <c r="U2" s="68"/>
      <c r="V2" s="69"/>
      <c r="W2" s="68"/>
      <c r="X2" s="69"/>
      <c r="Y2" s="68"/>
      <c r="Z2" s="69"/>
      <c r="AA2" s="68"/>
      <c r="AB2" s="69"/>
      <c r="AC2" s="823"/>
      <c r="AD2" s="824"/>
      <c r="AE2" s="824"/>
      <c r="AF2" s="825"/>
      <c r="AG2" s="761" t="s">
        <v>7</v>
      </c>
      <c r="AH2" s="762"/>
    </row>
    <row r="3" spans="1:60" s="583" customFormat="1" ht="24.75" customHeight="1" x14ac:dyDescent="0.35">
      <c r="A3" s="612"/>
      <c r="B3" s="612"/>
      <c r="C3" s="612"/>
      <c r="D3" s="612"/>
      <c r="E3" s="612"/>
      <c r="F3" s="842" t="s">
        <v>8</v>
      </c>
      <c r="G3" s="843"/>
      <c r="H3" s="843"/>
      <c r="I3" s="843"/>
      <c r="J3" s="844"/>
      <c r="K3" s="844"/>
      <c r="L3" s="844"/>
      <c r="M3" s="844"/>
      <c r="N3" s="845"/>
      <c r="O3" s="846" t="s">
        <v>9</v>
      </c>
      <c r="P3" s="847"/>
      <c r="Q3" s="769" t="s">
        <v>10</v>
      </c>
      <c r="R3" s="771" t="s">
        <v>11</v>
      </c>
      <c r="S3" s="773" t="s">
        <v>12</v>
      </c>
      <c r="T3" s="773" t="s">
        <v>13</v>
      </c>
      <c r="U3" s="737" t="s">
        <v>14</v>
      </c>
      <c r="V3" s="737"/>
      <c r="W3" s="737" t="s">
        <v>15</v>
      </c>
      <c r="X3" s="737"/>
      <c r="Y3" s="737" t="s">
        <v>16</v>
      </c>
      <c r="Z3" s="737"/>
      <c r="AA3" s="737" t="s">
        <v>17</v>
      </c>
      <c r="AB3" s="737"/>
      <c r="AC3" s="826"/>
      <c r="AD3" s="827"/>
      <c r="AE3" s="827"/>
      <c r="AF3" s="828"/>
      <c r="AG3" s="768" t="s">
        <v>18</v>
      </c>
      <c r="AH3" s="751" t="s">
        <v>19</v>
      </c>
    </row>
    <row r="4" spans="1:60" s="320" customFormat="1" ht="143.25" x14ac:dyDescent="0.35">
      <c r="A4" s="313" t="s">
        <v>20</v>
      </c>
      <c r="B4" s="313" t="s">
        <v>21</v>
      </c>
      <c r="C4" s="313" t="s">
        <v>22</v>
      </c>
      <c r="D4" s="313" t="s">
        <v>23</v>
      </c>
      <c r="E4" s="313" t="s">
        <v>24</v>
      </c>
      <c r="F4" s="314" t="s">
        <v>25</v>
      </c>
      <c r="G4" s="314" t="s">
        <v>26</v>
      </c>
      <c r="H4" s="314" t="s">
        <v>27</v>
      </c>
      <c r="I4" s="315"/>
      <c r="J4" s="316" t="s">
        <v>28</v>
      </c>
      <c r="K4" s="316" t="s">
        <v>29</v>
      </c>
      <c r="L4" s="316" t="s">
        <v>30</v>
      </c>
      <c r="M4" s="316" t="s">
        <v>31</v>
      </c>
      <c r="N4" s="317" t="s">
        <v>32</v>
      </c>
      <c r="O4" s="318" t="s">
        <v>33</v>
      </c>
      <c r="P4" s="319"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333" customFormat="1" ht="51.75" customHeight="1" x14ac:dyDescent="0.35">
      <c r="A5" s="321"/>
      <c r="B5" s="322" t="s">
        <v>196</v>
      </c>
      <c r="C5" s="322">
        <v>1</v>
      </c>
      <c r="D5" s="322"/>
      <c r="E5" s="322"/>
      <c r="F5" s="838" t="s">
        <v>197</v>
      </c>
      <c r="G5" s="839"/>
      <c r="H5" s="839"/>
      <c r="I5" s="839"/>
      <c r="J5" s="840"/>
      <c r="K5" s="324" t="s">
        <v>196</v>
      </c>
      <c r="L5" s="323" t="s">
        <v>130</v>
      </c>
      <c r="M5" s="323" t="s">
        <v>198</v>
      </c>
      <c r="N5" s="324"/>
      <c r="O5" s="323" t="s">
        <v>14</v>
      </c>
      <c r="P5" s="323" t="s">
        <v>17</v>
      </c>
      <c r="Q5" s="325" t="s">
        <v>199</v>
      </c>
      <c r="R5" s="326">
        <v>1</v>
      </c>
      <c r="S5" s="327"/>
      <c r="T5" s="328">
        <v>0.7</v>
      </c>
      <c r="U5" s="328"/>
      <c r="V5" s="329"/>
      <c r="W5" s="328"/>
      <c r="X5" s="329"/>
      <c r="Y5" s="328"/>
      <c r="Z5" s="329"/>
      <c r="AA5" s="329"/>
      <c r="AB5" s="329"/>
      <c r="AC5" s="329"/>
      <c r="AD5" s="329"/>
      <c r="AE5" s="329"/>
      <c r="AF5" s="329"/>
      <c r="AG5" s="330" t="s">
        <v>46</v>
      </c>
      <c r="AH5" s="331">
        <f>+AH6+AH8</f>
        <v>0</v>
      </c>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row>
    <row r="6" spans="1:60" s="333" customFormat="1" ht="47.25" customHeight="1" x14ac:dyDescent="0.35">
      <c r="A6" s="334"/>
      <c r="B6" s="335"/>
      <c r="C6" s="335"/>
      <c r="D6" s="335"/>
      <c r="E6" s="335"/>
      <c r="F6" s="334"/>
      <c r="G6" s="835" t="s">
        <v>200</v>
      </c>
      <c r="H6" s="836"/>
      <c r="I6" s="836"/>
      <c r="J6" s="836"/>
      <c r="K6" s="837"/>
      <c r="L6" s="337" t="s">
        <v>130</v>
      </c>
      <c r="M6" s="337"/>
      <c r="N6" s="335"/>
      <c r="O6" s="337"/>
      <c r="P6" s="337"/>
      <c r="Q6" s="338" t="s">
        <v>201</v>
      </c>
      <c r="R6" s="339"/>
      <c r="S6" s="340"/>
      <c r="T6" s="341">
        <v>0.25</v>
      </c>
      <c r="U6" s="341"/>
      <c r="V6" s="342"/>
      <c r="W6" s="341"/>
      <c r="X6" s="342"/>
      <c r="Y6" s="341"/>
      <c r="Z6" s="342"/>
      <c r="AA6" s="342"/>
      <c r="AB6" s="342"/>
      <c r="AC6" s="343"/>
      <c r="AD6" s="343"/>
      <c r="AE6" s="343"/>
      <c r="AF6" s="343"/>
      <c r="AG6" s="344"/>
      <c r="AH6" s="345">
        <f>AH7</f>
        <v>0</v>
      </c>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row>
    <row r="7" spans="1:60" s="357" customFormat="1" ht="58.5" customHeight="1" x14ac:dyDescent="0.35">
      <c r="A7" s="346"/>
      <c r="B7" s="347"/>
      <c r="C7" s="347"/>
      <c r="D7" s="347"/>
      <c r="E7" s="347"/>
      <c r="F7" s="346"/>
      <c r="G7" s="346"/>
      <c r="H7" s="749" t="s">
        <v>202</v>
      </c>
      <c r="I7" s="750"/>
      <c r="J7" s="989" t="s">
        <v>957</v>
      </c>
      <c r="K7" s="349" t="s">
        <v>196</v>
      </c>
      <c r="L7" s="348" t="s">
        <v>203</v>
      </c>
      <c r="M7" s="348" t="s">
        <v>204</v>
      </c>
      <c r="N7" s="347"/>
      <c r="O7" s="350" t="s">
        <v>14</v>
      </c>
      <c r="P7" s="350" t="s">
        <v>17</v>
      </c>
      <c r="Q7" s="351"/>
      <c r="R7" s="352"/>
      <c r="S7" s="353"/>
      <c r="T7" s="354">
        <v>1</v>
      </c>
      <c r="U7" s="355"/>
      <c r="V7" s="356"/>
      <c r="W7" s="355"/>
      <c r="X7" s="356"/>
      <c r="Y7" s="355"/>
      <c r="Z7" s="356"/>
      <c r="AA7" s="356"/>
      <c r="AB7" s="356"/>
      <c r="AG7" s="350" t="s">
        <v>46</v>
      </c>
      <c r="AH7" s="358">
        <v>0</v>
      </c>
    </row>
    <row r="8" spans="1:60" s="343" customFormat="1" ht="42" x14ac:dyDescent="0.35">
      <c r="A8" s="359"/>
      <c r="B8" s="335" t="s">
        <v>196</v>
      </c>
      <c r="C8" s="335">
        <v>1</v>
      </c>
      <c r="D8" s="335">
        <v>2</v>
      </c>
      <c r="E8" s="360"/>
      <c r="F8" s="334"/>
      <c r="G8" s="832" t="s">
        <v>205</v>
      </c>
      <c r="H8" s="833"/>
      <c r="I8" s="833"/>
      <c r="J8" s="833"/>
      <c r="K8" s="834"/>
      <c r="L8" s="337" t="s">
        <v>130</v>
      </c>
      <c r="M8" s="361"/>
      <c r="N8" s="335"/>
      <c r="O8" s="337" t="s">
        <v>95</v>
      </c>
      <c r="P8" s="337" t="s">
        <v>95</v>
      </c>
      <c r="Q8" s="362" t="s">
        <v>199</v>
      </c>
      <c r="R8" s="363">
        <v>1</v>
      </c>
      <c r="S8" s="335"/>
      <c r="T8" s="363">
        <v>0.75</v>
      </c>
      <c r="U8" s="364"/>
      <c r="V8" s="364"/>
      <c r="W8" s="364"/>
      <c r="X8" s="335"/>
      <c r="Y8" s="364"/>
      <c r="Z8" s="365"/>
      <c r="AA8" s="364"/>
      <c r="AB8" s="365"/>
      <c r="AG8" s="337" t="s">
        <v>46</v>
      </c>
      <c r="AH8" s="366">
        <f>SUM(AH9:AH10)</f>
        <v>0</v>
      </c>
      <c r="AK8" s="367"/>
    </row>
    <row r="9" spans="1:60" s="357" customFormat="1" ht="42" x14ac:dyDescent="0.35">
      <c r="A9" s="368" t="str">
        <f t="shared" ref="A9:A14" si="0">+ CONCATENATE("ID", "-", B9, "-",C9, ".", D9, ".", E9)</f>
        <v>ID-DJU-1.2.1</v>
      </c>
      <c r="B9" s="369" t="s">
        <v>196</v>
      </c>
      <c r="C9" s="369">
        <v>1</v>
      </c>
      <c r="D9" s="369">
        <v>2</v>
      </c>
      <c r="E9" s="369">
        <v>1</v>
      </c>
      <c r="F9" s="346"/>
      <c r="G9" s="346"/>
      <c r="H9" s="749" t="s">
        <v>206</v>
      </c>
      <c r="I9" s="750"/>
      <c r="J9" s="348" t="s">
        <v>207</v>
      </c>
      <c r="K9" s="349" t="s">
        <v>196</v>
      </c>
      <c r="L9" s="348" t="s">
        <v>203</v>
      </c>
      <c r="M9" s="348" t="s">
        <v>198</v>
      </c>
      <c r="N9" s="347"/>
      <c r="O9" s="350" t="s">
        <v>95</v>
      </c>
      <c r="P9" s="350" t="s">
        <v>95</v>
      </c>
      <c r="Q9" s="370"/>
      <c r="R9" s="371"/>
      <c r="S9" s="347"/>
      <c r="T9" s="372">
        <v>0.3</v>
      </c>
      <c r="U9" s="373"/>
      <c r="V9" s="373"/>
      <c r="W9" s="373"/>
      <c r="X9" s="347"/>
      <c r="Y9" s="373"/>
      <c r="Z9" s="374"/>
      <c r="AA9" s="373"/>
      <c r="AB9" s="374"/>
      <c r="AG9" s="350" t="s">
        <v>46</v>
      </c>
      <c r="AH9" s="358">
        <v>0</v>
      </c>
      <c r="AK9" s="375"/>
    </row>
    <row r="10" spans="1:60" s="357" customFormat="1" ht="63" x14ac:dyDescent="0.35">
      <c r="A10" s="368" t="str">
        <f t="shared" si="0"/>
        <v>ID-DJU-1.2.2</v>
      </c>
      <c r="B10" s="369" t="s">
        <v>196</v>
      </c>
      <c r="C10" s="369">
        <v>1</v>
      </c>
      <c r="D10" s="369">
        <v>2</v>
      </c>
      <c r="E10" s="369">
        <v>2</v>
      </c>
      <c r="F10" s="346"/>
      <c r="G10" s="346"/>
      <c r="H10" s="749" t="s">
        <v>208</v>
      </c>
      <c r="I10" s="750"/>
      <c r="J10" s="348" t="s">
        <v>209</v>
      </c>
      <c r="K10" s="349" t="s">
        <v>196</v>
      </c>
      <c r="L10" s="348" t="s">
        <v>203</v>
      </c>
      <c r="M10" s="348" t="s">
        <v>198</v>
      </c>
      <c r="N10" s="347"/>
      <c r="O10" s="350" t="s">
        <v>95</v>
      </c>
      <c r="P10" s="350" t="s">
        <v>95</v>
      </c>
      <c r="Q10" s="370"/>
      <c r="R10" s="371"/>
      <c r="S10" s="347"/>
      <c r="T10" s="372">
        <v>0.2</v>
      </c>
      <c r="U10" s="373"/>
      <c r="V10" s="373"/>
      <c r="W10" s="373"/>
      <c r="X10" s="347"/>
      <c r="Y10" s="373"/>
      <c r="Z10" s="374"/>
      <c r="AA10" s="373"/>
      <c r="AB10" s="374"/>
      <c r="AG10" s="350" t="s">
        <v>46</v>
      </c>
      <c r="AH10" s="358">
        <v>0</v>
      </c>
      <c r="AK10" s="375"/>
    </row>
    <row r="11" spans="1:60" s="357" customFormat="1" ht="84" x14ac:dyDescent="0.35">
      <c r="A11" s="368" t="str">
        <f t="shared" si="0"/>
        <v>ID-DJU-1.2.3</v>
      </c>
      <c r="B11" s="369" t="s">
        <v>196</v>
      </c>
      <c r="C11" s="369">
        <v>1</v>
      </c>
      <c r="D11" s="369">
        <v>2</v>
      </c>
      <c r="E11" s="369">
        <v>3</v>
      </c>
      <c r="F11" s="346"/>
      <c r="G11" s="346"/>
      <c r="H11" s="749" t="s">
        <v>210</v>
      </c>
      <c r="I11" s="750"/>
      <c r="J11" s="348" t="s">
        <v>211</v>
      </c>
      <c r="K11" s="349" t="s">
        <v>196</v>
      </c>
      <c r="L11" s="348" t="s">
        <v>203</v>
      </c>
      <c r="M11" s="348" t="s">
        <v>198</v>
      </c>
      <c r="N11" s="347"/>
      <c r="O11" s="350" t="s">
        <v>95</v>
      </c>
      <c r="P11" s="350" t="s">
        <v>95</v>
      </c>
      <c r="Q11" s="370"/>
      <c r="R11" s="371"/>
      <c r="S11" s="347"/>
      <c r="T11" s="372">
        <v>0.1</v>
      </c>
      <c r="U11" s="373"/>
      <c r="V11" s="373"/>
      <c r="W11" s="373"/>
      <c r="X11" s="347"/>
      <c r="Y11" s="373"/>
      <c r="Z11" s="374"/>
      <c r="AA11" s="373"/>
      <c r="AB11" s="374"/>
      <c r="AG11" s="350" t="s">
        <v>46</v>
      </c>
      <c r="AH11" s="358">
        <v>0</v>
      </c>
      <c r="AK11" s="375"/>
    </row>
    <row r="12" spans="1:60" s="357" customFormat="1" ht="63" x14ac:dyDescent="0.35">
      <c r="A12" s="368" t="str">
        <f t="shared" si="0"/>
        <v>ID-DJU-1.2.4</v>
      </c>
      <c r="B12" s="369" t="s">
        <v>196</v>
      </c>
      <c r="C12" s="369">
        <v>1</v>
      </c>
      <c r="D12" s="369">
        <v>2</v>
      </c>
      <c r="E12" s="369">
        <v>4</v>
      </c>
      <c r="F12" s="346"/>
      <c r="G12" s="346"/>
      <c r="H12" s="749" t="s">
        <v>212</v>
      </c>
      <c r="I12" s="750"/>
      <c r="J12" s="348" t="s">
        <v>213</v>
      </c>
      <c r="K12" s="349" t="s">
        <v>196</v>
      </c>
      <c r="L12" s="348" t="s">
        <v>203</v>
      </c>
      <c r="M12" s="348" t="s">
        <v>40</v>
      </c>
      <c r="N12" s="347"/>
      <c r="O12" s="350" t="s">
        <v>95</v>
      </c>
      <c r="P12" s="350" t="s">
        <v>95</v>
      </c>
      <c r="Q12" s="370"/>
      <c r="R12" s="371"/>
      <c r="S12" s="347"/>
      <c r="T12" s="372">
        <v>0.2</v>
      </c>
      <c r="U12" s="373"/>
      <c r="V12" s="373"/>
      <c r="W12" s="373"/>
      <c r="X12" s="347"/>
      <c r="Y12" s="373"/>
      <c r="Z12" s="374"/>
      <c r="AA12" s="373"/>
      <c r="AB12" s="374"/>
      <c r="AG12" s="350" t="s">
        <v>46</v>
      </c>
      <c r="AH12" s="358">
        <v>0</v>
      </c>
      <c r="AK12" s="375"/>
    </row>
    <row r="13" spans="1:60" s="357" customFormat="1" ht="42" x14ac:dyDescent="0.35">
      <c r="A13" s="368" t="str">
        <f t="shared" si="0"/>
        <v>ID-DJU-1.2.5</v>
      </c>
      <c r="B13" s="369" t="s">
        <v>196</v>
      </c>
      <c r="C13" s="369">
        <v>1</v>
      </c>
      <c r="D13" s="369">
        <v>2</v>
      </c>
      <c r="E13" s="369">
        <v>5</v>
      </c>
      <c r="F13" s="346"/>
      <c r="G13" s="346"/>
      <c r="H13" s="749" t="s">
        <v>214</v>
      </c>
      <c r="I13" s="750"/>
      <c r="J13" s="348" t="s">
        <v>215</v>
      </c>
      <c r="K13" s="349" t="s">
        <v>196</v>
      </c>
      <c r="L13" s="348" t="s">
        <v>203</v>
      </c>
      <c r="M13" s="348" t="s">
        <v>198</v>
      </c>
      <c r="N13" s="347"/>
      <c r="O13" s="350" t="s">
        <v>95</v>
      </c>
      <c r="P13" s="350" t="s">
        <v>95</v>
      </c>
      <c r="Q13" s="370"/>
      <c r="R13" s="371"/>
      <c r="S13" s="347"/>
      <c r="T13" s="372">
        <v>0.1</v>
      </c>
      <c r="U13" s="373"/>
      <c r="V13" s="373"/>
      <c r="W13" s="373"/>
      <c r="X13" s="347"/>
      <c r="Y13" s="373"/>
      <c r="Z13" s="374"/>
      <c r="AA13" s="373"/>
      <c r="AB13" s="374"/>
      <c r="AG13" s="350" t="s">
        <v>46</v>
      </c>
      <c r="AH13" s="358">
        <v>0</v>
      </c>
      <c r="AK13" s="375"/>
    </row>
    <row r="14" spans="1:60" s="357" customFormat="1" ht="42" x14ac:dyDescent="0.35">
      <c r="A14" s="368" t="str">
        <f t="shared" si="0"/>
        <v>ID-DJU-1.2.6</v>
      </c>
      <c r="B14" s="369" t="s">
        <v>196</v>
      </c>
      <c r="C14" s="369">
        <v>1</v>
      </c>
      <c r="D14" s="369">
        <v>2</v>
      </c>
      <c r="E14" s="369">
        <v>6</v>
      </c>
      <c r="F14" s="346"/>
      <c r="G14" s="346"/>
      <c r="H14" s="749" t="s">
        <v>216</v>
      </c>
      <c r="I14" s="750"/>
      <c r="J14" s="348" t="s">
        <v>217</v>
      </c>
      <c r="K14" s="349" t="s">
        <v>196</v>
      </c>
      <c r="L14" s="348" t="s">
        <v>203</v>
      </c>
      <c r="M14" s="348" t="s">
        <v>198</v>
      </c>
      <c r="N14" s="347"/>
      <c r="O14" s="350" t="s">
        <v>95</v>
      </c>
      <c r="P14" s="350" t="s">
        <v>95</v>
      </c>
      <c r="Q14" s="370"/>
      <c r="R14" s="371"/>
      <c r="S14" s="347"/>
      <c r="T14" s="372">
        <v>0.1</v>
      </c>
      <c r="U14" s="373"/>
      <c r="V14" s="373"/>
      <c r="W14" s="373"/>
      <c r="X14" s="347"/>
      <c r="Y14" s="373"/>
      <c r="Z14" s="374"/>
      <c r="AA14" s="373"/>
      <c r="AB14" s="374"/>
      <c r="AG14" s="350" t="s">
        <v>46</v>
      </c>
      <c r="AH14" s="358">
        <v>0</v>
      </c>
      <c r="AK14" s="375"/>
    </row>
    <row r="15" spans="1:60" s="99" customFormat="1" ht="55.5" customHeight="1" x14ac:dyDescent="0.35">
      <c r="A15" s="85"/>
      <c r="B15" s="86"/>
      <c r="C15" s="86">
        <v>1</v>
      </c>
      <c r="D15" s="86"/>
      <c r="E15" s="86"/>
      <c r="F15" s="782" t="s">
        <v>218</v>
      </c>
      <c r="G15" s="783"/>
      <c r="H15" s="783"/>
      <c r="I15" s="783"/>
      <c r="J15" s="783"/>
      <c r="K15" s="784"/>
      <c r="L15" s="88" t="s">
        <v>130</v>
      </c>
      <c r="M15" s="88"/>
      <c r="N15" s="89"/>
      <c r="O15" s="88" t="s">
        <v>14</v>
      </c>
      <c r="P15" s="88" t="s">
        <v>17</v>
      </c>
      <c r="Q15" s="90" t="s">
        <v>128</v>
      </c>
      <c r="R15" s="151">
        <v>1</v>
      </c>
      <c r="S15" s="257" t="s">
        <v>219</v>
      </c>
      <c r="T15" s="151">
        <v>0.3</v>
      </c>
      <c r="U15" s="151"/>
      <c r="V15" s="96"/>
      <c r="W15" s="151"/>
      <c r="X15" s="96"/>
      <c r="Y15" s="151"/>
      <c r="Z15" s="96"/>
      <c r="AA15" s="96"/>
      <c r="AB15" s="96"/>
      <c r="AC15" s="96"/>
      <c r="AD15" s="96"/>
      <c r="AE15" s="96"/>
      <c r="AF15" s="96"/>
      <c r="AG15" s="97" t="s">
        <v>46</v>
      </c>
      <c r="AH15" s="258">
        <f>AH16</f>
        <v>0</v>
      </c>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row>
    <row r="16" spans="1:60" s="243" customFormat="1" ht="42" x14ac:dyDescent="0.35">
      <c r="A16" s="239"/>
      <c r="B16" s="240"/>
      <c r="C16" s="240">
        <v>1</v>
      </c>
      <c r="D16" s="240">
        <v>1</v>
      </c>
      <c r="E16" s="240"/>
      <c r="F16" s="100"/>
      <c r="G16" s="745" t="s">
        <v>220</v>
      </c>
      <c r="H16" s="746"/>
      <c r="I16" s="746"/>
      <c r="J16" s="746"/>
      <c r="K16" s="747"/>
      <c r="L16" s="101" t="s">
        <v>130</v>
      </c>
      <c r="M16" s="101"/>
      <c r="N16" s="102" t="s">
        <v>43</v>
      </c>
      <c r="O16" s="101" t="s">
        <v>14</v>
      </c>
      <c r="P16" s="101" t="s">
        <v>17</v>
      </c>
      <c r="Q16" s="259" t="s">
        <v>128</v>
      </c>
      <c r="R16" s="103">
        <v>1</v>
      </c>
      <c r="S16" s="260" t="s">
        <v>45</v>
      </c>
      <c r="T16" s="150">
        <v>0.5</v>
      </c>
      <c r="U16" s="102"/>
      <c r="V16" s="102"/>
      <c r="W16" s="261">
        <v>0.1</v>
      </c>
      <c r="X16" s="102"/>
      <c r="Y16" s="261">
        <v>0.1</v>
      </c>
      <c r="Z16" s="108"/>
      <c r="AA16" s="261">
        <v>0.3</v>
      </c>
      <c r="AB16" s="108"/>
      <c r="AC16" s="108"/>
      <c r="AD16" s="108"/>
      <c r="AE16" s="108"/>
      <c r="AF16" s="108"/>
      <c r="AG16" s="101" t="s">
        <v>46</v>
      </c>
      <c r="AH16" s="262">
        <f>SUM(AH17:AH18)</f>
        <v>0</v>
      </c>
      <c r="AI16" s="98"/>
      <c r="AJ16" s="98"/>
      <c r="AK16" s="242"/>
      <c r="AL16" s="98"/>
      <c r="AM16" s="98"/>
      <c r="AN16" s="98"/>
      <c r="AO16" s="98"/>
      <c r="AP16" s="98"/>
      <c r="AQ16" s="98"/>
      <c r="AR16" s="98"/>
      <c r="AS16" s="98"/>
      <c r="AT16" s="98"/>
      <c r="AU16" s="98"/>
      <c r="AV16" s="98"/>
      <c r="AW16" s="98"/>
      <c r="AX16" s="98"/>
      <c r="AY16" s="98"/>
      <c r="AZ16" s="98"/>
      <c r="BA16" s="98"/>
      <c r="BB16" s="98"/>
      <c r="BC16" s="98"/>
      <c r="BD16" s="98"/>
      <c r="BE16" s="98"/>
      <c r="BF16" s="98"/>
      <c r="BG16" s="98"/>
      <c r="BH16" s="98"/>
    </row>
    <row r="17" spans="1:60" s="243" customFormat="1" ht="58.5" customHeight="1" x14ac:dyDescent="0.35">
      <c r="A17" s="239"/>
      <c r="B17" s="240"/>
      <c r="C17" s="240"/>
      <c r="D17" s="240"/>
      <c r="E17" s="240"/>
      <c r="F17" s="215"/>
      <c r="G17" s="215"/>
      <c r="H17" s="749" t="s">
        <v>221</v>
      </c>
      <c r="I17" s="750"/>
      <c r="J17" s="350" t="s">
        <v>222</v>
      </c>
      <c r="K17" s="124" t="s">
        <v>196</v>
      </c>
      <c r="L17" s="110" t="s">
        <v>223</v>
      </c>
      <c r="M17" s="129" t="s">
        <v>69</v>
      </c>
      <c r="N17" s="224" t="s">
        <v>113</v>
      </c>
      <c r="O17" s="129" t="s">
        <v>14</v>
      </c>
      <c r="P17" s="129" t="s">
        <v>17</v>
      </c>
      <c r="Q17" s="218"/>
      <c r="R17" s="133"/>
      <c r="S17" s="133"/>
      <c r="T17" s="232">
        <v>0.7</v>
      </c>
      <c r="U17" s="133"/>
      <c r="V17" s="133"/>
      <c r="W17" s="133"/>
      <c r="X17" s="133"/>
      <c r="Y17" s="133"/>
      <c r="Z17" s="231"/>
      <c r="AA17" s="231"/>
      <c r="AB17" s="231"/>
      <c r="AC17" s="231"/>
      <c r="AD17" s="231"/>
      <c r="AE17" s="231"/>
      <c r="AF17" s="231"/>
      <c r="AG17" s="129" t="s">
        <v>46</v>
      </c>
      <c r="AH17" s="241">
        <v>0</v>
      </c>
      <c r="AI17" s="98"/>
      <c r="AJ17" s="98"/>
      <c r="AK17" s="242"/>
      <c r="AL17" s="98"/>
      <c r="AM17" s="98"/>
      <c r="AN17" s="98"/>
      <c r="AO17" s="98"/>
      <c r="AP17" s="98"/>
      <c r="AQ17" s="98"/>
      <c r="AR17" s="98"/>
      <c r="AS17" s="98"/>
      <c r="AT17" s="98"/>
      <c r="AU17" s="98"/>
      <c r="AV17" s="98"/>
      <c r="AW17" s="98"/>
      <c r="AX17" s="98"/>
      <c r="AY17" s="98"/>
      <c r="AZ17" s="98"/>
      <c r="BA17" s="98"/>
      <c r="BB17" s="98"/>
      <c r="BC17" s="98"/>
      <c r="BD17" s="98"/>
      <c r="BE17" s="98"/>
      <c r="BF17" s="98"/>
      <c r="BG17" s="98"/>
      <c r="BH17" s="98"/>
    </row>
    <row r="18" spans="1:60" s="243" customFormat="1" ht="58.5" customHeight="1" x14ac:dyDescent="0.35">
      <c r="A18" s="239"/>
      <c r="B18" s="240"/>
      <c r="C18" s="240"/>
      <c r="D18" s="240"/>
      <c r="E18" s="240"/>
      <c r="F18" s="215"/>
      <c r="G18" s="215"/>
      <c r="H18" s="749" t="s">
        <v>224</v>
      </c>
      <c r="I18" s="750"/>
      <c r="J18" s="129" t="s">
        <v>134</v>
      </c>
      <c r="K18" s="124" t="s">
        <v>196</v>
      </c>
      <c r="L18" s="110" t="s">
        <v>223</v>
      </c>
      <c r="M18" s="129" t="s">
        <v>69</v>
      </c>
      <c r="N18" s="224" t="s">
        <v>43</v>
      </c>
      <c r="O18" s="129" t="s">
        <v>14</v>
      </c>
      <c r="P18" s="129" t="s">
        <v>17</v>
      </c>
      <c r="Q18" s="218"/>
      <c r="R18" s="133"/>
      <c r="S18" s="133"/>
      <c r="T18" s="232">
        <v>0.3</v>
      </c>
      <c r="U18" s="133"/>
      <c r="V18" s="133"/>
      <c r="W18" s="133"/>
      <c r="X18" s="133"/>
      <c r="Y18" s="133"/>
      <c r="Z18" s="231"/>
      <c r="AA18" s="231"/>
      <c r="AB18" s="231"/>
      <c r="AC18" s="231"/>
      <c r="AD18" s="231"/>
      <c r="AE18" s="231"/>
      <c r="AF18" s="231"/>
      <c r="AG18" s="129" t="s">
        <v>46</v>
      </c>
      <c r="AH18" s="241">
        <v>0</v>
      </c>
      <c r="AI18" s="98"/>
      <c r="AJ18" s="98"/>
      <c r="AK18" s="242"/>
      <c r="AL18" s="98"/>
      <c r="AM18" s="98"/>
      <c r="AN18" s="98"/>
      <c r="AO18" s="98"/>
      <c r="AP18" s="98"/>
      <c r="AQ18" s="98"/>
      <c r="AR18" s="98"/>
      <c r="AS18" s="98"/>
      <c r="AT18" s="98"/>
      <c r="AU18" s="98"/>
      <c r="AV18" s="98"/>
      <c r="AW18" s="98"/>
      <c r="AX18" s="98"/>
      <c r="AY18" s="98"/>
      <c r="AZ18" s="98"/>
      <c r="BA18" s="98"/>
      <c r="BB18" s="98"/>
      <c r="BC18" s="98"/>
      <c r="BD18" s="98"/>
      <c r="BE18" s="98"/>
      <c r="BF18" s="98"/>
      <c r="BG18" s="98"/>
      <c r="BH18" s="98"/>
    </row>
    <row r="19" spans="1:60" s="243" customFormat="1" ht="42" x14ac:dyDescent="0.35">
      <c r="A19" s="273"/>
      <c r="B19" s="274"/>
      <c r="C19" s="274"/>
      <c r="D19" s="274"/>
      <c r="E19" s="274"/>
      <c r="F19" s="100"/>
      <c r="G19" s="745" t="s">
        <v>225</v>
      </c>
      <c r="H19" s="746"/>
      <c r="I19" s="746"/>
      <c r="J19" s="746"/>
      <c r="K19" s="747"/>
      <c r="L19" s="101" t="s">
        <v>130</v>
      </c>
      <c r="M19" s="101"/>
      <c r="N19" s="102" t="s">
        <v>43</v>
      </c>
      <c r="O19" s="101" t="s">
        <v>15</v>
      </c>
      <c r="P19" s="101" t="s">
        <v>17</v>
      </c>
      <c r="Q19" s="259" t="s">
        <v>110</v>
      </c>
      <c r="R19" s="103">
        <v>1</v>
      </c>
      <c r="S19" s="260" t="s">
        <v>45</v>
      </c>
      <c r="T19" s="150">
        <v>0.5</v>
      </c>
      <c r="U19" s="102"/>
      <c r="V19" s="102"/>
      <c r="W19" s="261">
        <v>0.1</v>
      </c>
      <c r="X19" s="102"/>
      <c r="Y19" s="261">
        <v>0.1</v>
      </c>
      <c r="Z19" s="108"/>
      <c r="AA19" s="261">
        <v>0.3</v>
      </c>
      <c r="AB19" s="108"/>
      <c r="AC19" s="108"/>
      <c r="AD19" s="108"/>
      <c r="AE19" s="108"/>
      <c r="AF19" s="108"/>
      <c r="AG19" s="101" t="s">
        <v>46</v>
      </c>
      <c r="AH19" s="262">
        <f>SUM(AH20:AH21)</f>
        <v>0</v>
      </c>
      <c r="AI19" s="98"/>
      <c r="AJ19" s="98"/>
      <c r="AK19" s="242"/>
      <c r="AL19" s="98"/>
      <c r="AM19" s="98"/>
      <c r="AN19" s="98"/>
      <c r="AO19" s="98"/>
      <c r="AP19" s="98"/>
      <c r="AQ19" s="98"/>
      <c r="AR19" s="98"/>
      <c r="AS19" s="98"/>
      <c r="AT19" s="98"/>
      <c r="AU19" s="98"/>
      <c r="AV19" s="98"/>
      <c r="AW19" s="98"/>
      <c r="AX19" s="98"/>
      <c r="AY19" s="98"/>
      <c r="AZ19" s="98"/>
      <c r="BA19" s="98"/>
      <c r="BB19" s="98"/>
      <c r="BC19" s="98"/>
      <c r="BD19" s="98"/>
      <c r="BE19" s="98"/>
      <c r="BF19" s="98"/>
      <c r="BG19" s="98"/>
      <c r="BH19" s="98"/>
    </row>
    <row r="20" spans="1:60" s="243" customFormat="1" ht="54" customHeight="1" x14ac:dyDescent="0.35">
      <c r="A20" s="273"/>
      <c r="B20" s="274"/>
      <c r="C20" s="274"/>
      <c r="D20" s="274"/>
      <c r="E20" s="274"/>
      <c r="F20" s="215"/>
      <c r="G20" s="215"/>
      <c r="H20" s="749" t="s">
        <v>226</v>
      </c>
      <c r="I20" s="750"/>
      <c r="J20" s="129" t="s">
        <v>112</v>
      </c>
      <c r="K20" s="349" t="s">
        <v>196</v>
      </c>
      <c r="L20" s="110" t="s">
        <v>223</v>
      </c>
      <c r="M20" s="129" t="s">
        <v>69</v>
      </c>
      <c r="N20" s="224" t="s">
        <v>113</v>
      </c>
      <c r="O20" s="129" t="s">
        <v>15</v>
      </c>
      <c r="P20" s="129" t="s">
        <v>17</v>
      </c>
      <c r="Q20" s="218"/>
      <c r="R20" s="133"/>
      <c r="S20" s="133"/>
      <c r="T20" s="232">
        <v>0.7</v>
      </c>
      <c r="U20" s="133"/>
      <c r="V20" s="133"/>
      <c r="W20" s="133"/>
      <c r="X20" s="133"/>
      <c r="Y20" s="133"/>
      <c r="Z20" s="231"/>
      <c r="AA20" s="231"/>
      <c r="AB20" s="231"/>
      <c r="AC20" s="231"/>
      <c r="AD20" s="231"/>
      <c r="AE20" s="231"/>
      <c r="AF20" s="231"/>
      <c r="AG20" s="129" t="s">
        <v>46</v>
      </c>
      <c r="AH20" s="241">
        <v>0</v>
      </c>
      <c r="AI20" s="98"/>
      <c r="AJ20" s="98"/>
      <c r="AK20" s="242"/>
      <c r="AL20" s="98"/>
      <c r="AM20" s="98"/>
      <c r="AN20" s="98"/>
      <c r="AO20" s="98"/>
      <c r="AP20" s="98"/>
      <c r="AQ20" s="98"/>
      <c r="AR20" s="98"/>
      <c r="AS20" s="98"/>
      <c r="AT20" s="98"/>
      <c r="AU20" s="98"/>
      <c r="AV20" s="98"/>
      <c r="AW20" s="98"/>
      <c r="AX20" s="98"/>
      <c r="AY20" s="98"/>
      <c r="AZ20" s="98"/>
      <c r="BA20" s="98"/>
      <c r="BB20" s="98"/>
      <c r="BC20" s="98"/>
      <c r="BD20" s="98"/>
      <c r="BE20" s="98"/>
      <c r="BF20" s="98"/>
      <c r="BG20" s="98"/>
      <c r="BH20" s="98"/>
    </row>
    <row r="21" spans="1:60" s="243" customFormat="1" ht="54" customHeight="1" thickBot="1" x14ac:dyDescent="0.4">
      <c r="A21" s="273"/>
      <c r="B21" s="274"/>
      <c r="C21" s="274"/>
      <c r="D21" s="274"/>
      <c r="E21" s="274"/>
      <c r="F21" s="215"/>
      <c r="G21" s="215"/>
      <c r="H21" s="749" t="s">
        <v>227</v>
      </c>
      <c r="I21" s="750"/>
      <c r="J21" s="129" t="s">
        <v>115</v>
      </c>
      <c r="K21" s="349" t="s">
        <v>196</v>
      </c>
      <c r="L21" s="110" t="s">
        <v>223</v>
      </c>
      <c r="M21" s="129" t="s">
        <v>69</v>
      </c>
      <c r="N21" s="224" t="s">
        <v>43</v>
      </c>
      <c r="O21" s="129" t="s">
        <v>15</v>
      </c>
      <c r="P21" s="129" t="s">
        <v>17</v>
      </c>
      <c r="Q21" s="218"/>
      <c r="R21" s="133"/>
      <c r="S21" s="133"/>
      <c r="T21" s="232">
        <v>0.3</v>
      </c>
      <c r="U21" s="133"/>
      <c r="V21" s="133"/>
      <c r="W21" s="133"/>
      <c r="X21" s="133"/>
      <c r="Y21" s="133"/>
      <c r="Z21" s="231"/>
      <c r="AA21" s="231"/>
      <c r="AB21" s="231"/>
      <c r="AC21" s="231"/>
      <c r="AD21" s="231"/>
      <c r="AE21" s="231"/>
      <c r="AF21" s="231"/>
      <c r="AG21" s="129" t="s">
        <v>46</v>
      </c>
      <c r="AH21" s="241">
        <v>0</v>
      </c>
      <c r="AI21" s="98"/>
      <c r="AJ21" s="98"/>
      <c r="AK21" s="242"/>
      <c r="AL21" s="98"/>
      <c r="AM21" s="98"/>
      <c r="AN21" s="98"/>
      <c r="AO21" s="98"/>
      <c r="AP21" s="98"/>
      <c r="AQ21" s="98"/>
      <c r="AR21" s="98"/>
      <c r="AS21" s="98"/>
      <c r="AT21" s="98"/>
      <c r="AU21" s="98"/>
      <c r="AV21" s="98"/>
      <c r="AW21" s="98"/>
      <c r="AX21" s="98"/>
      <c r="AY21" s="98"/>
      <c r="AZ21" s="98"/>
      <c r="BA21" s="98"/>
      <c r="BB21" s="98"/>
      <c r="BC21" s="98"/>
      <c r="BD21" s="98"/>
      <c r="BE21" s="98"/>
      <c r="BF21" s="98"/>
      <c r="BG21" s="98"/>
      <c r="BH21" s="98"/>
    </row>
    <row r="22" spans="1:60" s="332" customFormat="1" ht="38.25" customHeight="1" thickBot="1" x14ac:dyDescent="0.4">
      <c r="J22" s="461"/>
      <c r="L22" s="462"/>
      <c r="M22" s="463"/>
      <c r="O22" s="463"/>
      <c r="P22" s="463"/>
      <c r="Q22" s="461"/>
      <c r="AG22" s="427" t="s">
        <v>70</v>
      </c>
      <c r="AH22" s="428">
        <f>AH5+AH15</f>
        <v>0</v>
      </c>
    </row>
    <row r="23" spans="1:60" s="332" customFormat="1" ht="30.75" customHeight="1" x14ac:dyDescent="0.35">
      <c r="J23" s="461"/>
      <c r="L23" s="462"/>
      <c r="M23" s="463"/>
      <c r="O23" s="463"/>
      <c r="P23" s="463"/>
      <c r="Q23" s="461"/>
      <c r="AG23" s="464"/>
      <c r="AH23" s="465"/>
    </row>
    <row r="24" spans="1:60" s="332" customFormat="1" ht="21" x14ac:dyDescent="0.35">
      <c r="J24" s="461"/>
      <c r="L24" s="462"/>
      <c r="M24" s="463"/>
      <c r="O24" s="463"/>
      <c r="P24" s="463"/>
      <c r="Q24" s="461"/>
      <c r="AG24" s="462"/>
    </row>
    <row r="25" spans="1:60" s="332" customFormat="1" ht="33.75" customHeight="1" thickBot="1" x14ac:dyDescent="0.4">
      <c r="F25" s="742" t="s">
        <v>80</v>
      </c>
      <c r="G25" s="742"/>
      <c r="H25" s="742"/>
      <c r="I25" s="462"/>
      <c r="L25" s="280" t="s">
        <v>81</v>
      </c>
      <c r="M25" s="308"/>
      <c r="N25" s="791"/>
      <c r="O25" s="791"/>
      <c r="P25" s="791"/>
      <c r="Q25" s="791"/>
      <c r="AG25" s="462"/>
    </row>
    <row r="26" spans="1:60" s="332" customFormat="1" ht="19.5" customHeight="1" x14ac:dyDescent="0.35">
      <c r="I26" s="466" t="s">
        <v>228</v>
      </c>
      <c r="L26" s="280"/>
      <c r="M26" s="739" t="s">
        <v>72</v>
      </c>
      <c r="N26" s="739"/>
      <c r="O26" s="739"/>
      <c r="P26" s="739"/>
      <c r="Q26" s="739"/>
    </row>
    <row r="27" spans="1:60" s="332" customFormat="1" ht="43.5" customHeight="1" x14ac:dyDescent="0.35">
      <c r="I27" s="467" t="s">
        <v>229</v>
      </c>
      <c r="K27" s="468"/>
      <c r="L27" s="280"/>
      <c r="M27" s="740" t="s">
        <v>123</v>
      </c>
      <c r="N27" s="740"/>
      <c r="O27" s="740"/>
      <c r="P27" s="740"/>
      <c r="Q27" s="740"/>
    </row>
    <row r="28" spans="1:60" s="408" customFormat="1" ht="20.25" x14ac:dyDescent="0.3">
      <c r="F28" s="841"/>
      <c r="G28" s="841"/>
      <c r="H28" s="841"/>
      <c r="I28" s="841"/>
      <c r="J28" s="608"/>
      <c r="K28" s="409"/>
      <c r="L28" s="409"/>
      <c r="M28" s="610"/>
      <c r="N28" s="409"/>
      <c r="O28" s="610"/>
      <c r="P28" s="610"/>
      <c r="Q28" s="608"/>
      <c r="T28" s="607"/>
      <c r="AG28" s="409"/>
    </row>
    <row r="29" spans="1:60" s="408" customFormat="1" ht="20.25" x14ac:dyDescent="0.3">
      <c r="F29" s="841"/>
      <c r="G29" s="841"/>
      <c r="H29" s="841"/>
      <c r="I29" s="841"/>
      <c r="J29" s="608"/>
      <c r="L29" s="409"/>
      <c r="M29" s="610"/>
      <c r="O29" s="610"/>
      <c r="P29" s="610"/>
      <c r="Q29" s="608"/>
      <c r="T29" s="607"/>
      <c r="AG29" s="409"/>
    </row>
    <row r="30" spans="1:60" x14ac:dyDescent="0.25">
      <c r="B30" s="35"/>
      <c r="C30" s="35"/>
      <c r="D30" s="35"/>
      <c r="E30" s="35"/>
      <c r="J30" s="36"/>
      <c r="K30" s="35"/>
      <c r="N30" s="35"/>
      <c r="Q30" s="61"/>
      <c r="R30" s="64"/>
      <c r="S30" s="64"/>
      <c r="T30" s="65"/>
      <c r="U30" s="64"/>
      <c r="V30" s="64"/>
      <c r="W30" s="64"/>
      <c r="X30" s="64"/>
      <c r="Y30" s="64"/>
      <c r="Z30" s="64"/>
      <c r="AA30" s="64"/>
      <c r="AB30" s="64"/>
      <c r="AC30" s="64"/>
      <c r="AD30" s="64"/>
      <c r="AE30" s="64"/>
      <c r="AF30" s="64"/>
      <c r="AG30" s="62"/>
      <c r="AH30" s="64"/>
    </row>
    <row r="31" spans="1:60" x14ac:dyDescent="0.25">
      <c r="B31" s="35"/>
      <c r="C31" s="35"/>
      <c r="D31" s="35"/>
      <c r="E31" s="35"/>
      <c r="J31" s="36"/>
      <c r="K31" s="35"/>
      <c r="N31" s="35"/>
      <c r="Q31" s="61"/>
      <c r="R31" s="64"/>
      <c r="S31" s="64"/>
      <c r="T31" s="65"/>
      <c r="U31" s="64"/>
      <c r="V31" s="64"/>
      <c r="W31" s="64"/>
      <c r="X31" s="64"/>
      <c r="Y31" s="64"/>
      <c r="Z31" s="64"/>
      <c r="AA31" s="64"/>
      <c r="AB31" s="64"/>
      <c r="AC31" s="64"/>
      <c r="AD31" s="64"/>
      <c r="AE31" s="64"/>
      <c r="AF31" s="64"/>
      <c r="AG31" s="62"/>
      <c r="AH31" s="64"/>
    </row>
    <row r="32" spans="1:60" x14ac:dyDescent="0.25">
      <c r="B32" s="35"/>
      <c r="C32" s="35"/>
      <c r="D32" s="35"/>
      <c r="E32" s="35"/>
      <c r="J32" s="36"/>
      <c r="K32" s="35"/>
      <c r="N32" s="35"/>
      <c r="Q32" s="61"/>
      <c r="R32" s="64"/>
      <c r="S32" s="64"/>
      <c r="T32" s="65"/>
      <c r="U32" s="64"/>
      <c r="V32" s="64"/>
      <c r="W32" s="64"/>
      <c r="X32" s="64"/>
      <c r="Y32" s="64"/>
      <c r="Z32" s="64"/>
      <c r="AA32" s="64"/>
      <c r="AB32" s="64"/>
      <c r="AC32" s="64"/>
      <c r="AD32" s="64"/>
      <c r="AE32" s="64"/>
      <c r="AF32" s="64"/>
      <c r="AG32" s="62"/>
      <c r="AH32" s="64"/>
    </row>
    <row r="33" spans="2:34" x14ac:dyDescent="0.25">
      <c r="B33" s="35"/>
      <c r="C33" s="35"/>
      <c r="D33" s="35"/>
      <c r="E33" s="35"/>
      <c r="J33" s="36"/>
      <c r="K33" s="35"/>
      <c r="N33" s="35"/>
      <c r="Q33" s="61"/>
      <c r="R33" s="64"/>
      <c r="S33" s="64"/>
      <c r="T33" s="65"/>
      <c r="U33" s="64"/>
      <c r="V33" s="64"/>
      <c r="W33" s="64"/>
      <c r="X33" s="64"/>
      <c r="Y33" s="64"/>
      <c r="Z33" s="64"/>
      <c r="AA33" s="64"/>
      <c r="AB33" s="64"/>
      <c r="AC33" s="64"/>
      <c r="AD33" s="64"/>
      <c r="AE33" s="64"/>
      <c r="AF33" s="64"/>
      <c r="AG33" s="62"/>
      <c r="AH33" s="64"/>
    </row>
    <row r="34" spans="2:34" x14ac:dyDescent="0.25">
      <c r="B34" s="35"/>
      <c r="C34" s="35"/>
      <c r="D34" s="35"/>
      <c r="E34" s="35"/>
      <c r="J34" s="36"/>
      <c r="K34" s="35"/>
      <c r="N34" s="35"/>
      <c r="Q34" s="61"/>
      <c r="R34" s="64"/>
      <c r="S34" s="64"/>
      <c r="T34" s="65"/>
      <c r="U34" s="64"/>
      <c r="V34" s="64"/>
      <c r="W34" s="64"/>
      <c r="X34" s="64"/>
      <c r="Y34" s="64"/>
      <c r="Z34" s="64"/>
      <c r="AA34" s="64"/>
      <c r="AB34" s="64"/>
      <c r="AC34" s="64"/>
      <c r="AD34" s="64"/>
      <c r="AE34" s="64"/>
      <c r="AF34" s="64"/>
      <c r="AG34" s="62"/>
      <c r="AH34" s="64"/>
    </row>
    <row r="35" spans="2:34" x14ac:dyDescent="0.25">
      <c r="B35" s="35"/>
      <c r="C35" s="35"/>
      <c r="D35" s="35"/>
      <c r="E35" s="35"/>
      <c r="J35" s="36"/>
      <c r="K35" s="35"/>
      <c r="N35" s="35"/>
      <c r="Q35" s="61"/>
      <c r="R35" s="64"/>
      <c r="S35" s="64"/>
      <c r="T35" s="65"/>
      <c r="U35" s="64"/>
      <c r="V35" s="64"/>
      <c r="W35" s="64"/>
      <c r="X35" s="64"/>
      <c r="Y35" s="64"/>
      <c r="Z35" s="64"/>
      <c r="AA35" s="64"/>
      <c r="AB35" s="64"/>
      <c r="AC35" s="64"/>
      <c r="AD35" s="64"/>
      <c r="AE35" s="64"/>
      <c r="AF35" s="64"/>
      <c r="AG35" s="62"/>
      <c r="AH35" s="64"/>
    </row>
    <row r="36" spans="2:34" x14ac:dyDescent="0.25">
      <c r="B36" s="35"/>
      <c r="C36" s="35"/>
      <c r="D36" s="35"/>
      <c r="E36" s="35"/>
      <c r="J36" s="36"/>
      <c r="K36" s="35"/>
      <c r="N36" s="35"/>
      <c r="Q36" s="61"/>
      <c r="R36" s="64"/>
      <c r="S36" s="64"/>
      <c r="T36" s="65"/>
      <c r="U36" s="64"/>
      <c r="V36" s="64"/>
      <c r="W36" s="64"/>
      <c r="X36" s="64"/>
      <c r="Y36" s="64"/>
      <c r="Z36" s="64"/>
      <c r="AA36" s="64"/>
      <c r="AB36" s="64"/>
      <c r="AC36" s="64"/>
      <c r="AD36" s="64"/>
      <c r="AE36" s="64"/>
      <c r="AF36" s="64"/>
      <c r="AG36" s="62"/>
      <c r="AH36" s="64"/>
    </row>
    <row r="37" spans="2:34" x14ac:dyDescent="0.25">
      <c r="B37" s="35"/>
      <c r="C37" s="35"/>
      <c r="D37" s="35"/>
      <c r="E37" s="35"/>
      <c r="J37" s="36"/>
      <c r="K37" s="35"/>
      <c r="N37" s="35"/>
      <c r="Q37" s="61"/>
      <c r="R37" s="64"/>
      <c r="S37" s="64"/>
      <c r="T37" s="65"/>
      <c r="U37" s="64"/>
      <c r="V37" s="64"/>
      <c r="W37" s="64"/>
      <c r="X37" s="64"/>
      <c r="Y37" s="64"/>
      <c r="Z37" s="64"/>
      <c r="AA37" s="64"/>
      <c r="AB37" s="64"/>
      <c r="AC37" s="64"/>
      <c r="AD37" s="64"/>
      <c r="AE37" s="64"/>
      <c r="AF37" s="64"/>
      <c r="AG37" s="62"/>
      <c r="AH37" s="64"/>
    </row>
    <row r="38" spans="2:34" x14ac:dyDescent="0.25">
      <c r="B38" s="35"/>
      <c r="C38" s="35"/>
      <c r="D38" s="35"/>
      <c r="E38" s="35"/>
      <c r="J38" s="36"/>
      <c r="K38" s="35"/>
      <c r="N38" s="35"/>
      <c r="Q38" s="61"/>
      <c r="R38" s="64"/>
      <c r="S38" s="64"/>
      <c r="T38" s="65"/>
      <c r="U38" s="64"/>
      <c r="V38" s="64"/>
      <c r="W38" s="64"/>
      <c r="X38" s="64"/>
      <c r="Y38" s="64"/>
      <c r="Z38" s="64"/>
      <c r="AA38" s="64"/>
      <c r="AB38" s="64"/>
      <c r="AC38" s="64"/>
      <c r="AD38" s="64"/>
      <c r="AE38" s="64"/>
      <c r="AF38" s="64"/>
      <c r="AG38" s="62"/>
      <c r="AH38" s="64"/>
    </row>
    <row r="39" spans="2:34" x14ac:dyDescent="0.25">
      <c r="B39" s="35"/>
      <c r="C39" s="35"/>
      <c r="D39" s="35"/>
      <c r="E39" s="35"/>
      <c r="J39" s="36"/>
      <c r="K39" s="35"/>
      <c r="N39" s="35"/>
      <c r="Q39" s="61"/>
      <c r="R39" s="64"/>
      <c r="S39" s="64"/>
      <c r="T39" s="65"/>
      <c r="U39" s="64"/>
      <c r="V39" s="64"/>
      <c r="W39" s="64"/>
      <c r="X39" s="64"/>
      <c r="Y39" s="64"/>
      <c r="Z39" s="64"/>
      <c r="AA39" s="64"/>
      <c r="AB39" s="64"/>
      <c r="AC39" s="64"/>
      <c r="AD39" s="64"/>
      <c r="AE39" s="64"/>
      <c r="AF39" s="64"/>
      <c r="AG39" s="62"/>
      <c r="AH39" s="64"/>
    </row>
    <row r="40" spans="2:34" x14ac:dyDescent="0.25">
      <c r="B40" s="35"/>
      <c r="C40" s="35"/>
      <c r="D40" s="35"/>
      <c r="E40" s="35"/>
      <c r="J40" s="36"/>
      <c r="K40" s="35"/>
      <c r="N40" s="35"/>
      <c r="Q40" s="61"/>
      <c r="R40" s="64"/>
      <c r="S40" s="64"/>
      <c r="T40" s="65"/>
      <c r="U40" s="64"/>
      <c r="V40" s="64"/>
      <c r="W40" s="64"/>
      <c r="X40" s="64"/>
      <c r="Y40" s="64"/>
      <c r="Z40" s="64"/>
      <c r="AA40" s="64"/>
      <c r="AB40" s="64"/>
      <c r="AC40" s="64"/>
      <c r="AD40" s="64"/>
      <c r="AE40" s="64"/>
      <c r="AF40" s="64"/>
      <c r="AG40" s="62"/>
      <c r="AH40" s="64"/>
    </row>
  </sheetData>
  <sheetProtection selectLockedCells="1"/>
  <dataConsolidate/>
  <mergeCells count="44">
    <mergeCell ref="AH3:AH4"/>
    <mergeCell ref="N25:Q25"/>
    <mergeCell ref="AC1:AF3"/>
    <mergeCell ref="AG2:AH2"/>
    <mergeCell ref="F3:N3"/>
    <mergeCell ref="O3:P3"/>
    <mergeCell ref="Q3:Q4"/>
    <mergeCell ref="R3:R4"/>
    <mergeCell ref="S1:T1"/>
    <mergeCell ref="U1:V1"/>
    <mergeCell ref="W1:X1"/>
    <mergeCell ref="Y1:Z1"/>
    <mergeCell ref="AA1:AB1"/>
    <mergeCell ref="J1:P1"/>
    <mergeCell ref="Y3:Z3"/>
    <mergeCell ref="G19:K19"/>
    <mergeCell ref="M26:Q26"/>
    <mergeCell ref="M27:Q27"/>
    <mergeCell ref="F28:I28"/>
    <mergeCell ref="F29:I29"/>
    <mergeCell ref="AG3:AG4"/>
    <mergeCell ref="AA3:AB3"/>
    <mergeCell ref="S3:S4"/>
    <mergeCell ref="T3:T4"/>
    <mergeCell ref="U3:V3"/>
    <mergeCell ref="W3:X3"/>
    <mergeCell ref="H7:I7"/>
    <mergeCell ref="F25:H25"/>
    <mergeCell ref="H17:I17"/>
    <mergeCell ref="H18:I18"/>
    <mergeCell ref="H20:I20"/>
    <mergeCell ref="H21:I21"/>
    <mergeCell ref="G16:K16"/>
    <mergeCell ref="F15:K15"/>
    <mergeCell ref="G8:K8"/>
    <mergeCell ref="G6:K6"/>
    <mergeCell ref="F5:J5"/>
    <mergeCell ref="H13:I13"/>
    <mergeCell ref="H14:I14"/>
    <mergeCell ref="K2:P2"/>
    <mergeCell ref="H9:I9"/>
    <mergeCell ref="H10:I10"/>
    <mergeCell ref="H11:I11"/>
    <mergeCell ref="H12:I12"/>
  </mergeCells>
  <dataValidations count="1">
    <dataValidation allowBlank="1" showInputMessage="1" showErrorMessage="1" sqref="B15:B21" xr:uid="{7C05335C-B00D-4B7C-B9BE-E3F3FF509177}"/>
  </dataValidations>
  <pageMargins left="0.31496062992125984" right="0.31496062992125984" top="0.35433070866141736" bottom="0.35433070866141736" header="0.31496062992125984" footer="0.31496062992125984"/>
  <pageSetup paperSize="5" scale="4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EA2C-4EE6-407D-9E72-FF2A42154550}">
  <sheetPr>
    <tabColor theme="3" tint="0.39997558519241921"/>
    <pageSetUpPr fitToPage="1"/>
  </sheetPr>
  <dimension ref="A1:YS56"/>
  <sheetViews>
    <sheetView showGridLines="0" topLeftCell="U15" zoomScale="60" zoomScaleNormal="60" workbookViewId="0">
      <selection activeCell="AR29" sqref="AR29"/>
    </sheetView>
  </sheetViews>
  <sheetFormatPr defaultColWidth="11.42578125" defaultRowHeight="15.75" x14ac:dyDescent="0.25"/>
  <cols>
    <col min="1" max="1" width="12.85546875" style="35" hidden="1" customWidth="1"/>
    <col min="2" max="2" width="8" style="37" hidden="1" customWidth="1"/>
    <col min="3" max="5" width="8" style="40" hidden="1" customWidth="1"/>
    <col min="6" max="9" width="8" style="185" hidden="1" customWidth="1"/>
    <col min="10" max="12" width="8.5703125" style="6" customWidth="1"/>
    <col min="13" max="13" width="77" style="6" customWidth="1"/>
    <col min="14" max="14" width="43.140625" style="33" customWidth="1"/>
    <col min="15" max="15" width="20.85546875" style="31" customWidth="1"/>
    <col min="16" max="16" width="31" style="33" customWidth="1"/>
    <col min="17" max="17" width="22.42578125" style="33" customWidth="1"/>
    <col min="18" max="18" width="18.85546875" style="31" hidden="1" customWidth="1"/>
    <col min="19" max="19" width="23.42578125" style="33" customWidth="1"/>
    <col min="20" max="20" width="19.140625" style="33" customWidth="1"/>
    <col min="21" max="21" width="48.140625" style="188" customWidth="1"/>
    <col min="22" max="22" width="9.85546875" style="189" customWidth="1"/>
    <col min="23" max="23" width="17.5703125" style="189" hidden="1" customWidth="1"/>
    <col min="24" max="24" width="16" style="190" customWidth="1"/>
    <col min="25" max="32" width="8.7109375" style="75" hidden="1" customWidth="1"/>
    <col min="33" max="33" width="39.140625" style="75" hidden="1" customWidth="1"/>
    <col min="34" max="34" width="46.140625" style="75" hidden="1" customWidth="1"/>
    <col min="35" max="36" width="39.140625" style="75" hidden="1" customWidth="1"/>
    <col min="37" max="37" width="23.28515625" style="188" customWidth="1"/>
    <col min="38" max="38" width="28.28515625" style="191" customWidth="1"/>
    <col min="39" max="39" width="33" style="6" customWidth="1"/>
    <col min="40" max="40" width="11.42578125" style="6"/>
    <col min="41" max="41" width="18.42578125" style="6" bestFit="1" customWidth="1"/>
    <col min="42" max="54" width="11.42578125" style="6"/>
    <col min="55" max="16384" width="11.42578125" style="35"/>
  </cols>
  <sheetData>
    <row r="1" spans="1:669" s="183" customFormat="1" ht="61.5" customHeight="1" x14ac:dyDescent="0.25">
      <c r="A1" s="181" t="s">
        <v>8</v>
      </c>
      <c r="B1" s="181"/>
      <c r="C1" s="181"/>
      <c r="D1" s="181"/>
      <c r="E1" s="181"/>
      <c r="F1" s="181"/>
      <c r="G1" s="181"/>
      <c r="H1" s="181"/>
      <c r="I1" s="182"/>
      <c r="J1" s="2"/>
      <c r="K1" s="2"/>
      <c r="L1" s="2"/>
      <c r="M1" s="3"/>
      <c r="N1" s="775" t="s">
        <v>0</v>
      </c>
      <c r="O1" s="775"/>
      <c r="P1" s="775"/>
      <c r="Q1" s="775"/>
      <c r="R1" s="775"/>
      <c r="S1" s="775"/>
      <c r="T1" s="775"/>
      <c r="U1" s="4"/>
      <c r="V1" s="5"/>
      <c r="W1" s="808"/>
      <c r="X1" s="808"/>
      <c r="Y1" s="809"/>
      <c r="Z1" s="790"/>
      <c r="AA1" s="789"/>
      <c r="AB1" s="790"/>
      <c r="AC1" s="789"/>
      <c r="AD1" s="790"/>
      <c r="AE1" s="789"/>
      <c r="AF1" s="790"/>
      <c r="AG1" s="797" t="s">
        <v>1</v>
      </c>
      <c r="AH1" s="798"/>
      <c r="AI1" s="798"/>
      <c r="AJ1" s="799"/>
      <c r="AK1" s="44" t="s">
        <v>2</v>
      </c>
      <c r="AL1" s="45" t="s">
        <v>3</v>
      </c>
      <c r="AM1" s="6"/>
      <c r="AN1" s="6"/>
      <c r="AO1" s="6"/>
      <c r="AP1" s="6"/>
      <c r="AQ1" s="6"/>
      <c r="AR1" s="6"/>
      <c r="AS1" s="6"/>
      <c r="AT1" s="6"/>
      <c r="AU1" s="6"/>
      <c r="AV1" s="6"/>
      <c r="AW1" s="6"/>
      <c r="AX1" s="6"/>
      <c r="AY1" s="6"/>
      <c r="AZ1" s="6"/>
      <c r="BA1" s="6"/>
      <c r="BB1" s="6"/>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35"/>
      <c r="OW1" s="35"/>
      <c r="OX1" s="35"/>
      <c r="OY1" s="35"/>
      <c r="OZ1" s="35"/>
      <c r="PA1" s="35"/>
      <c r="PB1" s="35"/>
      <c r="PC1" s="35"/>
      <c r="PD1" s="35"/>
      <c r="PE1" s="35"/>
      <c r="PF1" s="35"/>
      <c r="PG1" s="35"/>
      <c r="PH1" s="35"/>
      <c r="PI1" s="35"/>
      <c r="PJ1" s="35"/>
      <c r="PK1" s="35"/>
      <c r="PL1" s="35"/>
      <c r="PM1" s="35"/>
      <c r="PN1" s="35"/>
      <c r="PO1" s="35"/>
      <c r="PP1" s="35"/>
      <c r="PQ1" s="35"/>
      <c r="PR1" s="35"/>
      <c r="PS1" s="35"/>
      <c r="PT1" s="35"/>
      <c r="PU1" s="35"/>
      <c r="PV1" s="35"/>
      <c r="PW1" s="35"/>
      <c r="PX1" s="35"/>
      <c r="PY1" s="35"/>
      <c r="PZ1" s="35"/>
      <c r="QA1" s="35"/>
      <c r="QB1" s="35"/>
      <c r="QC1" s="35"/>
      <c r="QD1" s="35"/>
      <c r="QE1" s="35"/>
      <c r="QF1" s="35"/>
      <c r="QG1" s="35"/>
      <c r="QH1" s="35"/>
      <c r="QI1" s="35"/>
      <c r="QJ1" s="35"/>
      <c r="QK1" s="35"/>
      <c r="QL1" s="35"/>
      <c r="QM1" s="35"/>
      <c r="QN1" s="35"/>
      <c r="QO1" s="35"/>
      <c r="QP1" s="35"/>
      <c r="QQ1" s="35"/>
      <c r="QR1" s="35"/>
      <c r="QS1" s="35"/>
      <c r="QT1" s="35"/>
      <c r="QU1" s="35"/>
      <c r="QV1" s="35"/>
      <c r="QW1" s="35"/>
      <c r="QX1" s="35"/>
      <c r="QY1" s="35"/>
      <c r="QZ1" s="35"/>
      <c r="RA1" s="35"/>
      <c r="RB1" s="35"/>
      <c r="RC1" s="35"/>
      <c r="RD1" s="35"/>
      <c r="RE1" s="35"/>
      <c r="RF1" s="35"/>
      <c r="RG1" s="35"/>
      <c r="RH1" s="35"/>
      <c r="RI1" s="35"/>
      <c r="RJ1" s="35"/>
      <c r="RK1" s="35"/>
      <c r="RL1" s="35"/>
      <c r="RM1" s="35"/>
      <c r="RN1" s="35"/>
      <c r="RO1" s="35"/>
      <c r="RP1" s="35"/>
      <c r="RQ1" s="35"/>
      <c r="RR1" s="35"/>
      <c r="RS1" s="35"/>
      <c r="RT1" s="35"/>
      <c r="RU1" s="35"/>
      <c r="RV1" s="35"/>
      <c r="RW1" s="35"/>
      <c r="RX1" s="35"/>
      <c r="RY1" s="35"/>
      <c r="RZ1" s="35"/>
      <c r="SA1" s="35"/>
      <c r="SB1" s="35"/>
      <c r="SC1" s="35"/>
      <c r="SD1" s="35"/>
      <c r="SE1" s="35"/>
      <c r="SF1" s="35"/>
      <c r="SG1" s="35"/>
      <c r="SH1" s="35"/>
      <c r="SI1" s="35"/>
      <c r="SJ1" s="35"/>
      <c r="SK1" s="35"/>
      <c r="SL1" s="35"/>
      <c r="SM1" s="35"/>
      <c r="SN1" s="35"/>
      <c r="SO1" s="35"/>
      <c r="SP1" s="35"/>
      <c r="SQ1" s="35"/>
      <c r="SR1" s="35"/>
      <c r="SS1" s="35"/>
      <c r="ST1" s="35"/>
      <c r="SU1" s="35"/>
      <c r="SV1" s="35"/>
      <c r="SW1" s="35"/>
      <c r="SX1" s="35"/>
      <c r="SY1" s="35"/>
      <c r="SZ1" s="35"/>
      <c r="TA1" s="35"/>
      <c r="TB1" s="35"/>
      <c r="TC1" s="35"/>
      <c r="TD1" s="35"/>
      <c r="TE1" s="35"/>
      <c r="TF1" s="35"/>
      <c r="TG1" s="35"/>
      <c r="TH1" s="35"/>
      <c r="TI1" s="35"/>
      <c r="TJ1" s="35"/>
      <c r="TK1" s="35"/>
      <c r="TL1" s="35"/>
      <c r="TM1" s="35"/>
      <c r="TN1" s="35"/>
      <c r="TO1" s="35"/>
      <c r="TP1" s="35"/>
      <c r="TQ1" s="35"/>
      <c r="TR1" s="35"/>
      <c r="TS1" s="35"/>
      <c r="TT1" s="35"/>
      <c r="TU1" s="35"/>
      <c r="TV1" s="35"/>
      <c r="TW1" s="35"/>
      <c r="TX1" s="35"/>
      <c r="TY1" s="35"/>
      <c r="TZ1" s="35"/>
      <c r="UA1" s="35"/>
      <c r="UB1" s="35"/>
      <c r="UC1" s="35"/>
      <c r="UD1" s="35"/>
      <c r="UE1" s="35"/>
      <c r="UF1" s="35"/>
      <c r="UG1" s="35"/>
      <c r="UH1" s="35"/>
      <c r="UI1" s="35"/>
      <c r="UJ1" s="35"/>
      <c r="UK1" s="35"/>
      <c r="UL1" s="35"/>
      <c r="UM1" s="35"/>
      <c r="UN1" s="35"/>
      <c r="UO1" s="35"/>
      <c r="UP1" s="35"/>
      <c r="UQ1" s="35"/>
      <c r="UR1" s="35"/>
      <c r="US1" s="35"/>
      <c r="UT1" s="35"/>
      <c r="UU1" s="35"/>
      <c r="UV1" s="35"/>
      <c r="UW1" s="35"/>
      <c r="UX1" s="35"/>
      <c r="UY1" s="35"/>
      <c r="UZ1" s="35"/>
      <c r="VA1" s="35"/>
      <c r="VB1" s="35"/>
      <c r="VC1" s="35"/>
      <c r="VD1" s="35"/>
      <c r="VE1" s="35"/>
      <c r="VF1" s="35"/>
      <c r="VG1" s="35"/>
      <c r="VH1" s="35"/>
      <c r="VI1" s="35"/>
      <c r="VJ1" s="35"/>
      <c r="VK1" s="35"/>
      <c r="VL1" s="35"/>
      <c r="VM1" s="35"/>
      <c r="VN1" s="35"/>
      <c r="VO1" s="35"/>
      <c r="VP1" s="35"/>
      <c r="VQ1" s="35"/>
      <c r="VR1" s="35"/>
      <c r="VS1" s="35"/>
      <c r="VT1" s="35"/>
      <c r="VU1" s="35"/>
      <c r="VV1" s="35"/>
      <c r="VW1" s="35"/>
      <c r="VX1" s="35"/>
      <c r="VY1" s="35"/>
      <c r="VZ1" s="35"/>
      <c r="WA1" s="35"/>
      <c r="WB1" s="35"/>
      <c r="WC1" s="35"/>
      <c r="WD1" s="35"/>
      <c r="WE1" s="35"/>
      <c r="WF1" s="35"/>
      <c r="WG1" s="35"/>
      <c r="WH1" s="35"/>
      <c r="WI1" s="35"/>
      <c r="WJ1" s="35"/>
      <c r="WK1" s="35"/>
      <c r="WL1" s="35"/>
      <c r="WM1" s="35"/>
      <c r="WN1" s="35"/>
      <c r="WO1" s="35"/>
      <c r="WP1" s="35"/>
      <c r="WQ1" s="35"/>
      <c r="WR1" s="35"/>
      <c r="WS1" s="35"/>
      <c r="WT1" s="35"/>
      <c r="WU1" s="35"/>
      <c r="WV1" s="35"/>
      <c r="WW1" s="35"/>
      <c r="WX1" s="35"/>
      <c r="WY1" s="35"/>
      <c r="WZ1" s="35"/>
      <c r="XA1" s="35"/>
      <c r="XB1" s="35"/>
      <c r="XC1" s="35"/>
      <c r="XD1" s="35"/>
      <c r="XE1" s="35"/>
      <c r="XF1" s="35"/>
      <c r="XG1" s="35"/>
      <c r="XH1" s="35"/>
      <c r="XI1" s="35"/>
      <c r="XJ1" s="35"/>
      <c r="XK1" s="35"/>
      <c r="XL1" s="35"/>
      <c r="XM1" s="35"/>
      <c r="XN1" s="35"/>
      <c r="XO1" s="35"/>
      <c r="XP1" s="35"/>
      <c r="XQ1" s="35"/>
      <c r="XR1" s="35"/>
      <c r="XS1" s="35"/>
      <c r="XT1" s="35"/>
      <c r="XU1" s="35"/>
      <c r="XV1" s="35"/>
      <c r="XW1" s="35"/>
      <c r="XX1" s="35"/>
      <c r="XY1" s="35"/>
      <c r="XZ1" s="35"/>
      <c r="YA1" s="35"/>
      <c r="YB1" s="35"/>
      <c r="YC1" s="35"/>
      <c r="YD1" s="35"/>
      <c r="YE1" s="35"/>
      <c r="YF1" s="35"/>
      <c r="YG1" s="35"/>
      <c r="YH1" s="35"/>
      <c r="YI1" s="35"/>
      <c r="YJ1" s="35"/>
      <c r="YK1" s="35"/>
      <c r="YL1" s="35"/>
      <c r="YM1" s="35"/>
      <c r="YN1" s="35"/>
      <c r="YO1" s="35"/>
      <c r="YP1" s="35"/>
      <c r="YQ1" s="35"/>
      <c r="YR1" s="35"/>
      <c r="YS1" s="35"/>
    </row>
    <row r="2" spans="1:669" s="183" customFormat="1" ht="45.75" customHeight="1" x14ac:dyDescent="0.25">
      <c r="A2" s="181"/>
      <c r="B2" s="181"/>
      <c r="C2" s="181"/>
      <c r="D2" s="181"/>
      <c r="E2" s="181"/>
      <c r="F2" s="181"/>
      <c r="G2" s="181"/>
      <c r="H2" s="181"/>
      <c r="I2" s="182"/>
      <c r="J2" s="2"/>
      <c r="K2" s="2"/>
      <c r="L2" s="2"/>
      <c r="M2" s="3"/>
      <c r="N2" s="8" t="s">
        <v>4</v>
      </c>
      <c r="O2" s="806" t="s">
        <v>230</v>
      </c>
      <c r="P2" s="806"/>
      <c r="Q2" s="806"/>
      <c r="R2" s="806"/>
      <c r="S2" s="806"/>
      <c r="T2" s="807"/>
      <c r="U2" s="765" t="s">
        <v>6</v>
      </c>
      <c r="V2" s="762"/>
      <c r="W2" s="721"/>
      <c r="X2" s="722"/>
      <c r="Y2" s="10"/>
      <c r="Z2" s="11"/>
      <c r="AA2" s="10"/>
      <c r="AB2" s="11"/>
      <c r="AC2" s="10"/>
      <c r="AD2" s="11"/>
      <c r="AE2" s="10"/>
      <c r="AF2" s="11"/>
      <c r="AG2" s="800"/>
      <c r="AH2" s="801"/>
      <c r="AI2" s="801"/>
      <c r="AJ2" s="802"/>
      <c r="AK2" s="761" t="s">
        <v>7</v>
      </c>
      <c r="AL2" s="762"/>
      <c r="AM2" s="6"/>
      <c r="AN2" s="6"/>
      <c r="AO2" s="6"/>
      <c r="AP2" s="6"/>
      <c r="AQ2" s="6"/>
      <c r="AR2" s="6"/>
      <c r="AS2" s="6"/>
      <c r="AT2" s="6"/>
      <c r="AU2" s="6"/>
      <c r="AV2" s="6"/>
      <c r="AW2" s="6"/>
      <c r="AX2" s="6"/>
      <c r="AY2" s="6"/>
      <c r="AZ2" s="6"/>
      <c r="BA2" s="6"/>
      <c r="BB2" s="6"/>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c r="IX2" s="35"/>
      <c r="IY2" s="35"/>
      <c r="IZ2" s="35"/>
      <c r="JA2" s="35"/>
      <c r="JB2" s="35"/>
      <c r="JC2" s="35"/>
      <c r="JD2" s="35"/>
      <c r="JE2" s="35"/>
      <c r="JF2" s="35"/>
      <c r="JG2" s="35"/>
      <c r="JH2" s="35"/>
      <c r="JI2" s="35"/>
      <c r="JJ2" s="35"/>
      <c r="JK2" s="35"/>
      <c r="JL2" s="35"/>
      <c r="JM2" s="35"/>
      <c r="JN2" s="35"/>
      <c r="JO2" s="35"/>
      <c r="JP2" s="35"/>
      <c r="JQ2" s="35"/>
      <c r="JR2" s="35"/>
      <c r="JS2" s="35"/>
      <c r="JT2" s="35"/>
      <c r="JU2" s="35"/>
      <c r="JV2" s="35"/>
      <c r="JW2" s="35"/>
      <c r="JX2" s="35"/>
      <c r="JY2" s="35"/>
      <c r="JZ2" s="35"/>
      <c r="KA2" s="35"/>
      <c r="KB2" s="35"/>
      <c r="KC2" s="35"/>
      <c r="KD2" s="35"/>
      <c r="KE2" s="35"/>
      <c r="KF2" s="35"/>
      <c r="KG2" s="35"/>
      <c r="KH2" s="35"/>
      <c r="KI2" s="35"/>
      <c r="KJ2" s="35"/>
      <c r="KK2" s="35"/>
      <c r="KL2" s="35"/>
      <c r="KM2" s="35"/>
      <c r="KN2" s="35"/>
      <c r="KO2" s="35"/>
      <c r="KP2" s="35"/>
      <c r="KQ2" s="35"/>
      <c r="KR2" s="35"/>
      <c r="KS2" s="35"/>
      <c r="KT2" s="35"/>
      <c r="KU2" s="35"/>
      <c r="KV2" s="35"/>
      <c r="KW2" s="35"/>
      <c r="KX2" s="35"/>
      <c r="KY2" s="35"/>
      <c r="KZ2" s="35"/>
      <c r="LA2" s="35"/>
      <c r="LB2" s="35"/>
      <c r="LC2" s="35"/>
      <c r="LD2" s="35"/>
      <c r="LE2" s="35"/>
      <c r="LF2" s="35"/>
      <c r="LG2" s="35"/>
      <c r="LH2" s="35"/>
      <c r="LI2" s="35"/>
      <c r="LJ2" s="35"/>
      <c r="LK2" s="35"/>
      <c r="LL2" s="35"/>
      <c r="LM2" s="35"/>
      <c r="LN2" s="35"/>
      <c r="LO2" s="35"/>
      <c r="LP2" s="35"/>
      <c r="LQ2" s="35"/>
      <c r="LR2" s="35"/>
      <c r="LS2" s="35"/>
      <c r="LT2" s="35"/>
      <c r="LU2" s="35"/>
      <c r="LV2" s="35"/>
      <c r="LW2" s="35"/>
      <c r="LX2" s="35"/>
      <c r="LY2" s="35"/>
      <c r="LZ2" s="35"/>
      <c r="MA2" s="35"/>
      <c r="MB2" s="35"/>
      <c r="MC2" s="35"/>
      <c r="MD2" s="35"/>
      <c r="ME2" s="35"/>
      <c r="MF2" s="35"/>
      <c r="MG2" s="35"/>
      <c r="MH2" s="35"/>
      <c r="MI2" s="35"/>
      <c r="MJ2" s="35"/>
      <c r="MK2" s="35"/>
      <c r="ML2" s="35"/>
      <c r="MM2" s="35"/>
      <c r="MN2" s="35"/>
      <c r="MO2" s="35"/>
      <c r="MP2" s="35"/>
      <c r="MQ2" s="35"/>
      <c r="MR2" s="35"/>
      <c r="MS2" s="35"/>
      <c r="MT2" s="35"/>
      <c r="MU2" s="35"/>
      <c r="MV2" s="35"/>
      <c r="MW2" s="35"/>
      <c r="MX2" s="35"/>
      <c r="MY2" s="35"/>
      <c r="MZ2" s="35"/>
      <c r="NA2" s="35"/>
      <c r="NB2" s="35"/>
      <c r="NC2" s="35"/>
      <c r="ND2" s="35"/>
      <c r="NE2" s="35"/>
      <c r="NF2" s="35"/>
      <c r="NG2" s="35"/>
      <c r="NH2" s="35"/>
      <c r="NI2" s="35"/>
      <c r="NJ2" s="35"/>
      <c r="NK2" s="35"/>
      <c r="NL2" s="35"/>
      <c r="NM2" s="35"/>
      <c r="NN2" s="35"/>
      <c r="NO2" s="35"/>
      <c r="NP2" s="35"/>
      <c r="NQ2" s="35"/>
      <c r="NR2" s="35"/>
      <c r="NS2" s="35"/>
      <c r="NT2" s="35"/>
      <c r="NU2" s="35"/>
      <c r="NV2" s="35"/>
      <c r="NW2" s="35"/>
      <c r="NX2" s="35"/>
      <c r="NY2" s="35"/>
      <c r="NZ2" s="35"/>
      <c r="OA2" s="35"/>
      <c r="OB2" s="35"/>
      <c r="OC2" s="35"/>
      <c r="OD2" s="35"/>
      <c r="OE2" s="35"/>
      <c r="OF2" s="35"/>
      <c r="OG2" s="35"/>
      <c r="OH2" s="35"/>
      <c r="OI2" s="35"/>
      <c r="OJ2" s="35"/>
      <c r="OK2" s="35"/>
      <c r="OL2" s="35"/>
      <c r="OM2" s="35"/>
      <c r="ON2" s="35"/>
      <c r="OO2" s="35"/>
      <c r="OP2" s="35"/>
      <c r="OQ2" s="35"/>
      <c r="OR2" s="35"/>
      <c r="OS2" s="35"/>
      <c r="OT2" s="35"/>
      <c r="OU2" s="35"/>
      <c r="OV2" s="35"/>
      <c r="OW2" s="35"/>
      <c r="OX2" s="35"/>
      <c r="OY2" s="35"/>
      <c r="OZ2" s="35"/>
      <c r="PA2" s="35"/>
      <c r="PB2" s="35"/>
      <c r="PC2" s="35"/>
      <c r="PD2" s="35"/>
      <c r="PE2" s="35"/>
      <c r="PF2" s="35"/>
      <c r="PG2" s="35"/>
      <c r="PH2" s="35"/>
      <c r="PI2" s="35"/>
      <c r="PJ2" s="35"/>
      <c r="PK2" s="35"/>
      <c r="PL2" s="35"/>
      <c r="PM2" s="35"/>
      <c r="PN2" s="35"/>
      <c r="PO2" s="35"/>
      <c r="PP2" s="35"/>
      <c r="PQ2" s="35"/>
      <c r="PR2" s="35"/>
      <c r="PS2" s="35"/>
      <c r="PT2" s="35"/>
      <c r="PU2" s="35"/>
      <c r="PV2" s="35"/>
      <c r="PW2" s="35"/>
      <c r="PX2" s="35"/>
      <c r="PY2" s="35"/>
      <c r="PZ2" s="35"/>
      <c r="QA2" s="35"/>
      <c r="QB2" s="35"/>
      <c r="QC2" s="35"/>
      <c r="QD2" s="35"/>
      <c r="QE2" s="35"/>
      <c r="QF2" s="35"/>
      <c r="QG2" s="35"/>
      <c r="QH2" s="35"/>
      <c r="QI2" s="35"/>
      <c r="QJ2" s="35"/>
      <c r="QK2" s="35"/>
      <c r="QL2" s="35"/>
      <c r="QM2" s="35"/>
      <c r="QN2" s="35"/>
      <c r="QO2" s="35"/>
      <c r="QP2" s="35"/>
      <c r="QQ2" s="35"/>
      <c r="QR2" s="35"/>
      <c r="QS2" s="35"/>
      <c r="QT2" s="35"/>
      <c r="QU2" s="35"/>
      <c r="QV2" s="35"/>
      <c r="QW2" s="35"/>
      <c r="QX2" s="35"/>
      <c r="QY2" s="35"/>
      <c r="QZ2" s="35"/>
      <c r="RA2" s="35"/>
      <c r="RB2" s="35"/>
      <c r="RC2" s="35"/>
      <c r="RD2" s="35"/>
      <c r="RE2" s="35"/>
      <c r="RF2" s="35"/>
      <c r="RG2" s="35"/>
      <c r="RH2" s="35"/>
      <c r="RI2" s="35"/>
      <c r="RJ2" s="35"/>
      <c r="RK2" s="35"/>
      <c r="RL2" s="35"/>
      <c r="RM2" s="35"/>
      <c r="RN2" s="35"/>
      <c r="RO2" s="35"/>
      <c r="RP2" s="35"/>
      <c r="RQ2" s="35"/>
      <c r="RR2" s="35"/>
      <c r="RS2" s="35"/>
      <c r="RT2" s="35"/>
      <c r="RU2" s="35"/>
      <c r="RV2" s="35"/>
      <c r="RW2" s="35"/>
      <c r="RX2" s="35"/>
      <c r="RY2" s="35"/>
      <c r="RZ2" s="35"/>
      <c r="SA2" s="35"/>
      <c r="SB2" s="35"/>
      <c r="SC2" s="35"/>
      <c r="SD2" s="35"/>
      <c r="SE2" s="35"/>
      <c r="SF2" s="35"/>
      <c r="SG2" s="35"/>
      <c r="SH2" s="35"/>
      <c r="SI2" s="35"/>
      <c r="SJ2" s="35"/>
      <c r="SK2" s="35"/>
      <c r="SL2" s="35"/>
      <c r="SM2" s="35"/>
      <c r="SN2" s="35"/>
      <c r="SO2" s="35"/>
      <c r="SP2" s="35"/>
      <c r="SQ2" s="35"/>
      <c r="SR2" s="35"/>
      <c r="SS2" s="35"/>
      <c r="ST2" s="35"/>
      <c r="SU2" s="35"/>
      <c r="SV2" s="35"/>
      <c r="SW2" s="35"/>
      <c r="SX2" s="35"/>
      <c r="SY2" s="35"/>
      <c r="SZ2" s="35"/>
      <c r="TA2" s="35"/>
      <c r="TB2" s="35"/>
      <c r="TC2" s="35"/>
      <c r="TD2" s="35"/>
      <c r="TE2" s="35"/>
      <c r="TF2" s="35"/>
      <c r="TG2" s="35"/>
      <c r="TH2" s="35"/>
      <c r="TI2" s="35"/>
      <c r="TJ2" s="35"/>
      <c r="TK2" s="35"/>
      <c r="TL2" s="35"/>
      <c r="TM2" s="35"/>
      <c r="TN2" s="35"/>
      <c r="TO2" s="35"/>
      <c r="TP2" s="35"/>
      <c r="TQ2" s="35"/>
      <c r="TR2" s="35"/>
      <c r="TS2" s="35"/>
      <c r="TT2" s="35"/>
      <c r="TU2" s="35"/>
      <c r="TV2" s="35"/>
      <c r="TW2" s="35"/>
      <c r="TX2" s="35"/>
      <c r="TY2" s="35"/>
      <c r="TZ2" s="35"/>
      <c r="UA2" s="35"/>
      <c r="UB2" s="35"/>
      <c r="UC2" s="35"/>
      <c r="UD2" s="35"/>
      <c r="UE2" s="35"/>
      <c r="UF2" s="35"/>
      <c r="UG2" s="35"/>
      <c r="UH2" s="35"/>
      <c r="UI2" s="35"/>
      <c r="UJ2" s="35"/>
      <c r="UK2" s="35"/>
      <c r="UL2" s="35"/>
      <c r="UM2" s="35"/>
      <c r="UN2" s="35"/>
      <c r="UO2" s="35"/>
      <c r="UP2" s="35"/>
      <c r="UQ2" s="35"/>
      <c r="UR2" s="35"/>
      <c r="US2" s="35"/>
      <c r="UT2" s="35"/>
      <c r="UU2" s="35"/>
      <c r="UV2" s="35"/>
      <c r="UW2" s="35"/>
      <c r="UX2" s="35"/>
      <c r="UY2" s="35"/>
      <c r="UZ2" s="35"/>
      <c r="VA2" s="35"/>
      <c r="VB2" s="35"/>
      <c r="VC2" s="35"/>
      <c r="VD2" s="35"/>
      <c r="VE2" s="35"/>
      <c r="VF2" s="35"/>
      <c r="VG2" s="35"/>
      <c r="VH2" s="35"/>
      <c r="VI2" s="35"/>
      <c r="VJ2" s="35"/>
      <c r="VK2" s="35"/>
      <c r="VL2" s="35"/>
      <c r="VM2" s="35"/>
      <c r="VN2" s="35"/>
      <c r="VO2" s="35"/>
      <c r="VP2" s="35"/>
      <c r="VQ2" s="35"/>
      <c r="VR2" s="35"/>
      <c r="VS2" s="35"/>
      <c r="VT2" s="35"/>
      <c r="VU2" s="35"/>
      <c r="VV2" s="35"/>
      <c r="VW2" s="35"/>
      <c r="VX2" s="35"/>
      <c r="VY2" s="35"/>
      <c r="VZ2" s="35"/>
      <c r="WA2" s="35"/>
      <c r="WB2" s="35"/>
      <c r="WC2" s="35"/>
      <c r="WD2" s="35"/>
      <c r="WE2" s="35"/>
      <c r="WF2" s="35"/>
      <c r="WG2" s="35"/>
      <c r="WH2" s="35"/>
      <c r="WI2" s="35"/>
      <c r="WJ2" s="35"/>
      <c r="WK2" s="35"/>
      <c r="WL2" s="35"/>
      <c r="WM2" s="35"/>
      <c r="WN2" s="35"/>
      <c r="WO2" s="35"/>
      <c r="WP2" s="35"/>
      <c r="WQ2" s="35"/>
      <c r="WR2" s="35"/>
      <c r="WS2" s="35"/>
      <c r="WT2" s="35"/>
      <c r="WU2" s="35"/>
      <c r="WV2" s="35"/>
      <c r="WW2" s="35"/>
      <c r="WX2" s="35"/>
      <c r="WY2" s="35"/>
      <c r="WZ2" s="35"/>
      <c r="XA2" s="35"/>
      <c r="XB2" s="35"/>
      <c r="XC2" s="35"/>
      <c r="XD2" s="35"/>
      <c r="XE2" s="35"/>
      <c r="XF2" s="35"/>
      <c r="XG2" s="35"/>
      <c r="XH2" s="35"/>
      <c r="XI2" s="35"/>
      <c r="XJ2" s="35"/>
      <c r="XK2" s="35"/>
      <c r="XL2" s="35"/>
      <c r="XM2" s="35"/>
      <c r="XN2" s="35"/>
      <c r="XO2" s="35"/>
      <c r="XP2" s="35"/>
      <c r="XQ2" s="35"/>
      <c r="XR2" s="35"/>
      <c r="XS2" s="35"/>
      <c r="XT2" s="35"/>
      <c r="XU2" s="35"/>
      <c r="XV2" s="35"/>
      <c r="XW2" s="35"/>
      <c r="XX2" s="35"/>
      <c r="XY2" s="35"/>
      <c r="XZ2" s="35"/>
      <c r="YA2" s="35"/>
      <c r="YB2" s="35"/>
      <c r="YC2" s="35"/>
      <c r="YD2" s="35"/>
      <c r="YE2" s="35"/>
      <c r="YF2" s="35"/>
      <c r="YG2" s="35"/>
      <c r="YH2" s="35"/>
      <c r="YI2" s="35"/>
      <c r="YJ2" s="35"/>
      <c r="YK2" s="35"/>
      <c r="YL2" s="35"/>
      <c r="YM2" s="35"/>
      <c r="YN2" s="35"/>
      <c r="YO2" s="35"/>
      <c r="YP2" s="35"/>
      <c r="YQ2" s="35"/>
      <c r="YR2" s="35"/>
      <c r="YS2" s="35"/>
    </row>
    <row r="3" spans="1:669" s="54" customFormat="1" ht="24.75" customHeight="1" x14ac:dyDescent="0.3">
      <c r="A3" s="184"/>
      <c r="B3" s="184"/>
      <c r="C3" s="184"/>
      <c r="D3" s="184"/>
      <c r="E3" s="184"/>
      <c r="F3" s="184"/>
      <c r="G3" s="184"/>
      <c r="H3" s="184"/>
      <c r="I3" s="184"/>
      <c r="J3" s="778" t="s">
        <v>8</v>
      </c>
      <c r="K3" s="779"/>
      <c r="L3" s="779"/>
      <c r="M3" s="779"/>
      <c r="N3" s="780"/>
      <c r="O3" s="780"/>
      <c r="P3" s="780"/>
      <c r="Q3" s="780"/>
      <c r="R3" s="781"/>
      <c r="S3" s="765" t="s">
        <v>9</v>
      </c>
      <c r="T3" s="762"/>
      <c r="U3" s="769" t="s">
        <v>10</v>
      </c>
      <c r="V3" s="771" t="s">
        <v>11</v>
      </c>
      <c r="W3" s="864" t="s">
        <v>12</v>
      </c>
      <c r="X3" s="773" t="s">
        <v>13</v>
      </c>
      <c r="Y3" s="863" t="s">
        <v>14</v>
      </c>
      <c r="Z3" s="863"/>
      <c r="AA3" s="863" t="s">
        <v>15</v>
      </c>
      <c r="AB3" s="863"/>
      <c r="AC3" s="863" t="s">
        <v>16</v>
      </c>
      <c r="AD3" s="863"/>
      <c r="AE3" s="863" t="s">
        <v>17</v>
      </c>
      <c r="AF3" s="863"/>
      <c r="AG3" s="803"/>
      <c r="AH3" s="804"/>
      <c r="AI3" s="804"/>
      <c r="AJ3" s="805"/>
      <c r="AK3" s="768" t="s">
        <v>18</v>
      </c>
      <c r="AL3" s="751" t="s">
        <v>19</v>
      </c>
      <c r="AM3" s="13"/>
      <c r="AN3" s="13"/>
      <c r="AO3" s="13"/>
      <c r="AP3" s="13"/>
      <c r="AQ3" s="13"/>
      <c r="AR3" s="13"/>
      <c r="AS3" s="13"/>
      <c r="AT3" s="13"/>
      <c r="AU3" s="13"/>
      <c r="AV3" s="13"/>
      <c r="AW3" s="13"/>
      <c r="AX3" s="13"/>
      <c r="AY3" s="13"/>
      <c r="AZ3" s="13"/>
      <c r="BA3" s="13"/>
      <c r="BB3" s="13"/>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c r="JQ3" s="58"/>
      <c r="JR3" s="58"/>
      <c r="JS3" s="58"/>
      <c r="JT3" s="58"/>
      <c r="JU3" s="58"/>
      <c r="JV3" s="58"/>
      <c r="JW3" s="58"/>
      <c r="JX3" s="58"/>
      <c r="JY3" s="58"/>
      <c r="JZ3" s="58"/>
      <c r="KA3" s="58"/>
      <c r="KB3" s="58"/>
      <c r="KC3" s="58"/>
      <c r="KD3" s="58"/>
      <c r="KE3" s="58"/>
      <c r="KF3" s="58"/>
      <c r="KG3" s="58"/>
      <c r="KH3" s="58"/>
      <c r="KI3" s="58"/>
      <c r="KJ3" s="58"/>
      <c r="KK3" s="58"/>
      <c r="KL3" s="58"/>
      <c r="KM3" s="58"/>
      <c r="KN3" s="58"/>
      <c r="KO3" s="58"/>
      <c r="KP3" s="58"/>
      <c r="KQ3" s="58"/>
      <c r="KR3" s="58"/>
      <c r="KS3" s="58"/>
      <c r="KT3" s="58"/>
      <c r="KU3" s="58"/>
      <c r="KV3" s="58"/>
      <c r="KW3" s="58"/>
      <c r="KX3" s="58"/>
      <c r="KY3" s="58"/>
      <c r="KZ3" s="58"/>
      <c r="LA3" s="58"/>
      <c r="LB3" s="58"/>
      <c r="LC3" s="58"/>
      <c r="LD3" s="58"/>
      <c r="LE3" s="58"/>
      <c r="LF3" s="58"/>
      <c r="LG3" s="58"/>
      <c r="LH3" s="58"/>
      <c r="LI3" s="58"/>
      <c r="LJ3" s="58"/>
      <c r="LK3" s="58"/>
      <c r="LL3" s="58"/>
      <c r="LM3" s="58"/>
      <c r="LN3" s="58"/>
      <c r="LO3" s="58"/>
      <c r="LP3" s="58"/>
      <c r="LQ3" s="58"/>
      <c r="LR3" s="58"/>
      <c r="LS3" s="58"/>
      <c r="LT3" s="58"/>
      <c r="LU3" s="58"/>
      <c r="LV3" s="58"/>
      <c r="LW3" s="58"/>
      <c r="LX3" s="58"/>
      <c r="LY3" s="58"/>
      <c r="LZ3" s="58"/>
      <c r="MA3" s="58"/>
      <c r="MB3" s="58"/>
      <c r="MC3" s="58"/>
      <c r="MD3" s="58"/>
      <c r="ME3" s="58"/>
      <c r="MF3" s="58"/>
      <c r="MG3" s="58"/>
      <c r="MH3" s="58"/>
      <c r="MI3" s="58"/>
      <c r="MJ3" s="58"/>
      <c r="MK3" s="58"/>
      <c r="ML3" s="58"/>
      <c r="MM3" s="58"/>
      <c r="MN3" s="58"/>
      <c r="MO3" s="58"/>
      <c r="MP3" s="58"/>
      <c r="MQ3" s="58"/>
      <c r="MR3" s="58"/>
      <c r="MS3" s="58"/>
      <c r="MT3" s="58"/>
      <c r="MU3" s="58"/>
      <c r="MV3" s="58"/>
      <c r="MW3" s="58"/>
      <c r="MX3" s="58"/>
      <c r="MY3" s="58"/>
      <c r="MZ3" s="58"/>
      <c r="NA3" s="58"/>
      <c r="NB3" s="58"/>
      <c r="NC3" s="58"/>
      <c r="ND3" s="58"/>
      <c r="NE3" s="58"/>
      <c r="NF3" s="58"/>
      <c r="NG3" s="58"/>
      <c r="NH3" s="58"/>
      <c r="NI3" s="58"/>
      <c r="NJ3" s="58"/>
      <c r="NK3" s="58"/>
      <c r="NL3" s="58"/>
      <c r="NM3" s="58"/>
      <c r="NN3" s="58"/>
      <c r="NO3" s="58"/>
      <c r="NP3" s="58"/>
      <c r="NQ3" s="58"/>
      <c r="NR3" s="58"/>
      <c r="NS3" s="58"/>
      <c r="NT3" s="58"/>
      <c r="NU3" s="58"/>
      <c r="NV3" s="58"/>
      <c r="NW3" s="58"/>
      <c r="NX3" s="58"/>
      <c r="NY3" s="58"/>
      <c r="NZ3" s="58"/>
      <c r="OA3" s="58"/>
      <c r="OB3" s="58"/>
      <c r="OC3" s="58"/>
      <c r="OD3" s="58"/>
      <c r="OE3" s="58"/>
      <c r="OF3" s="58"/>
      <c r="OG3" s="58"/>
      <c r="OH3" s="58"/>
      <c r="OI3" s="58"/>
      <c r="OJ3" s="58"/>
      <c r="OK3" s="58"/>
      <c r="OL3" s="58"/>
      <c r="OM3" s="58"/>
      <c r="ON3" s="58"/>
      <c r="OO3" s="58"/>
      <c r="OP3" s="58"/>
      <c r="OQ3" s="58"/>
      <c r="OR3" s="58"/>
      <c r="OS3" s="58"/>
      <c r="OT3" s="58"/>
      <c r="OU3" s="58"/>
      <c r="OV3" s="58"/>
      <c r="OW3" s="58"/>
      <c r="OX3" s="58"/>
      <c r="OY3" s="58"/>
      <c r="OZ3" s="58"/>
      <c r="PA3" s="58"/>
      <c r="PB3" s="58"/>
      <c r="PC3" s="58"/>
      <c r="PD3" s="58"/>
      <c r="PE3" s="58"/>
      <c r="PF3" s="58"/>
      <c r="PG3" s="58"/>
      <c r="PH3" s="58"/>
      <c r="PI3" s="58"/>
      <c r="PJ3" s="58"/>
      <c r="PK3" s="58"/>
      <c r="PL3" s="58"/>
      <c r="PM3" s="58"/>
      <c r="PN3" s="58"/>
      <c r="PO3" s="58"/>
      <c r="PP3" s="58"/>
      <c r="PQ3" s="58"/>
      <c r="PR3" s="58"/>
      <c r="PS3" s="58"/>
      <c r="PT3" s="58"/>
      <c r="PU3" s="58"/>
      <c r="PV3" s="58"/>
      <c r="PW3" s="58"/>
      <c r="PX3" s="58"/>
      <c r="PY3" s="58"/>
      <c r="PZ3" s="58"/>
      <c r="QA3" s="58"/>
      <c r="QB3" s="58"/>
      <c r="QC3" s="58"/>
      <c r="QD3" s="58"/>
      <c r="QE3" s="58"/>
      <c r="QF3" s="58"/>
      <c r="QG3" s="58"/>
      <c r="QH3" s="58"/>
      <c r="QI3" s="58"/>
      <c r="QJ3" s="58"/>
      <c r="QK3" s="58"/>
      <c r="QL3" s="58"/>
      <c r="QM3" s="58"/>
      <c r="QN3" s="58"/>
      <c r="QO3" s="58"/>
      <c r="QP3" s="58"/>
      <c r="QQ3" s="58"/>
      <c r="QR3" s="58"/>
      <c r="QS3" s="58"/>
      <c r="QT3" s="58"/>
      <c r="QU3" s="58"/>
      <c r="QV3" s="58"/>
      <c r="QW3" s="58"/>
      <c r="QX3" s="58"/>
      <c r="QY3" s="58"/>
      <c r="QZ3" s="58"/>
      <c r="RA3" s="58"/>
      <c r="RB3" s="58"/>
      <c r="RC3" s="58"/>
      <c r="RD3" s="58"/>
      <c r="RE3" s="58"/>
      <c r="RF3" s="58"/>
      <c r="RG3" s="58"/>
      <c r="RH3" s="58"/>
      <c r="RI3" s="58"/>
      <c r="RJ3" s="58"/>
      <c r="RK3" s="58"/>
      <c r="RL3" s="58"/>
      <c r="RM3" s="58"/>
      <c r="RN3" s="58"/>
      <c r="RO3" s="58"/>
      <c r="RP3" s="58"/>
      <c r="RQ3" s="58"/>
      <c r="RR3" s="58"/>
      <c r="RS3" s="58"/>
      <c r="RT3" s="58"/>
      <c r="RU3" s="58"/>
      <c r="RV3" s="58"/>
      <c r="RW3" s="58"/>
      <c r="RX3" s="58"/>
      <c r="RY3" s="58"/>
      <c r="RZ3" s="58"/>
      <c r="SA3" s="58"/>
      <c r="SB3" s="58"/>
      <c r="SC3" s="58"/>
      <c r="SD3" s="58"/>
      <c r="SE3" s="58"/>
      <c r="SF3" s="58"/>
      <c r="SG3" s="58"/>
      <c r="SH3" s="58"/>
      <c r="SI3" s="58"/>
      <c r="SJ3" s="58"/>
      <c r="SK3" s="58"/>
      <c r="SL3" s="58"/>
      <c r="SM3" s="58"/>
      <c r="SN3" s="58"/>
      <c r="SO3" s="58"/>
      <c r="SP3" s="58"/>
      <c r="SQ3" s="58"/>
      <c r="SR3" s="58"/>
      <c r="SS3" s="58"/>
      <c r="ST3" s="58"/>
      <c r="SU3" s="58"/>
      <c r="SV3" s="58"/>
      <c r="SW3" s="58"/>
      <c r="SX3" s="58"/>
      <c r="SY3" s="58"/>
      <c r="SZ3" s="58"/>
      <c r="TA3" s="58"/>
      <c r="TB3" s="58"/>
      <c r="TC3" s="58"/>
      <c r="TD3" s="58"/>
      <c r="TE3" s="58"/>
      <c r="TF3" s="58"/>
      <c r="TG3" s="58"/>
      <c r="TH3" s="58"/>
      <c r="TI3" s="58"/>
      <c r="TJ3" s="58"/>
      <c r="TK3" s="58"/>
      <c r="TL3" s="58"/>
      <c r="TM3" s="58"/>
      <c r="TN3" s="58"/>
      <c r="TO3" s="58"/>
      <c r="TP3" s="58"/>
      <c r="TQ3" s="58"/>
      <c r="TR3" s="58"/>
      <c r="TS3" s="58"/>
      <c r="TT3" s="58"/>
      <c r="TU3" s="58"/>
      <c r="TV3" s="58"/>
      <c r="TW3" s="58"/>
      <c r="TX3" s="58"/>
      <c r="TY3" s="58"/>
      <c r="TZ3" s="58"/>
      <c r="UA3" s="58"/>
      <c r="UB3" s="58"/>
      <c r="UC3" s="58"/>
      <c r="UD3" s="58"/>
      <c r="UE3" s="58"/>
      <c r="UF3" s="58"/>
      <c r="UG3" s="58"/>
      <c r="UH3" s="58"/>
      <c r="UI3" s="58"/>
      <c r="UJ3" s="58"/>
      <c r="UK3" s="58"/>
      <c r="UL3" s="58"/>
      <c r="UM3" s="58"/>
      <c r="UN3" s="58"/>
      <c r="UO3" s="58"/>
      <c r="UP3" s="58"/>
      <c r="UQ3" s="58"/>
      <c r="UR3" s="58"/>
      <c r="US3" s="58"/>
      <c r="UT3" s="58"/>
      <c r="UU3" s="58"/>
      <c r="UV3" s="58"/>
      <c r="UW3" s="58"/>
      <c r="UX3" s="58"/>
      <c r="UY3" s="58"/>
      <c r="UZ3" s="58"/>
      <c r="VA3" s="58"/>
      <c r="VB3" s="58"/>
      <c r="VC3" s="58"/>
      <c r="VD3" s="58"/>
      <c r="VE3" s="58"/>
      <c r="VF3" s="58"/>
      <c r="VG3" s="58"/>
      <c r="VH3" s="58"/>
      <c r="VI3" s="58"/>
      <c r="VJ3" s="58"/>
      <c r="VK3" s="58"/>
      <c r="VL3" s="58"/>
      <c r="VM3" s="58"/>
      <c r="VN3" s="58"/>
      <c r="VO3" s="58"/>
      <c r="VP3" s="58"/>
      <c r="VQ3" s="58"/>
      <c r="VR3" s="58"/>
      <c r="VS3" s="58"/>
      <c r="VT3" s="58"/>
      <c r="VU3" s="58"/>
      <c r="VV3" s="58"/>
      <c r="VW3" s="58"/>
      <c r="VX3" s="58"/>
      <c r="VY3" s="58"/>
      <c r="VZ3" s="58"/>
      <c r="WA3" s="58"/>
      <c r="WB3" s="58"/>
      <c r="WC3" s="58"/>
      <c r="WD3" s="58"/>
      <c r="WE3" s="58"/>
      <c r="WF3" s="58"/>
      <c r="WG3" s="58"/>
      <c r="WH3" s="58"/>
      <c r="WI3" s="58"/>
      <c r="WJ3" s="58"/>
      <c r="WK3" s="58"/>
      <c r="WL3" s="58"/>
      <c r="WM3" s="58"/>
      <c r="WN3" s="58"/>
      <c r="WO3" s="58"/>
      <c r="WP3" s="58"/>
      <c r="WQ3" s="58"/>
      <c r="WR3" s="58"/>
      <c r="WS3" s="58"/>
      <c r="WT3" s="58"/>
      <c r="WU3" s="58"/>
      <c r="WV3" s="58"/>
      <c r="WW3" s="58"/>
      <c r="WX3" s="58"/>
      <c r="WY3" s="58"/>
      <c r="WZ3" s="58"/>
      <c r="XA3" s="58"/>
      <c r="XB3" s="58"/>
      <c r="XC3" s="58"/>
      <c r="XD3" s="58"/>
      <c r="XE3" s="58"/>
      <c r="XF3" s="58"/>
      <c r="XG3" s="58"/>
      <c r="XH3" s="58"/>
      <c r="XI3" s="58"/>
      <c r="XJ3" s="58"/>
      <c r="XK3" s="58"/>
      <c r="XL3" s="58"/>
      <c r="XM3" s="58"/>
      <c r="XN3" s="58"/>
      <c r="XO3" s="58"/>
      <c r="XP3" s="58"/>
      <c r="XQ3" s="58"/>
      <c r="XR3" s="58"/>
      <c r="XS3" s="58"/>
      <c r="XT3" s="58"/>
      <c r="XU3" s="58"/>
      <c r="XV3" s="58"/>
      <c r="XW3" s="58"/>
      <c r="XX3" s="58"/>
      <c r="XY3" s="58"/>
      <c r="XZ3" s="58"/>
      <c r="YA3" s="58"/>
      <c r="YB3" s="58"/>
      <c r="YC3" s="58"/>
      <c r="YD3" s="58"/>
      <c r="YE3" s="58"/>
      <c r="YF3" s="58"/>
      <c r="YG3" s="58"/>
      <c r="YH3" s="58"/>
      <c r="YI3" s="58"/>
      <c r="YJ3" s="58"/>
      <c r="YK3" s="58"/>
      <c r="YL3" s="58"/>
      <c r="YM3" s="58"/>
      <c r="YN3" s="58"/>
      <c r="YO3" s="58"/>
      <c r="YP3" s="58"/>
      <c r="YQ3" s="58"/>
      <c r="YR3" s="58"/>
      <c r="YS3" s="58"/>
    </row>
    <row r="4" spans="1:669" s="408" customFormat="1" ht="144" x14ac:dyDescent="0.35">
      <c r="A4" s="469" t="s">
        <v>20</v>
      </c>
      <c r="B4" s="469" t="s">
        <v>21</v>
      </c>
      <c r="C4" s="469" t="s">
        <v>22</v>
      </c>
      <c r="D4" s="469" t="s">
        <v>23</v>
      </c>
      <c r="E4" s="469" t="s">
        <v>24</v>
      </c>
      <c r="F4" s="470" t="s">
        <v>231</v>
      </c>
      <c r="G4" s="470" t="s">
        <v>232</v>
      </c>
      <c r="H4" s="470" t="s">
        <v>233</v>
      </c>
      <c r="I4" s="470" t="s">
        <v>234</v>
      </c>
      <c r="J4" s="248" t="s">
        <v>25</v>
      </c>
      <c r="K4" s="248" t="s">
        <v>26</v>
      </c>
      <c r="L4" s="248" t="s">
        <v>27</v>
      </c>
      <c r="M4" s="249"/>
      <c r="N4" s="250" t="s">
        <v>28</v>
      </c>
      <c r="O4" s="250" t="s">
        <v>29</v>
      </c>
      <c r="P4" s="250" t="s">
        <v>30</v>
      </c>
      <c r="Q4" s="250" t="s">
        <v>31</v>
      </c>
      <c r="R4" s="251" t="s">
        <v>32</v>
      </c>
      <c r="S4" s="252" t="s">
        <v>33</v>
      </c>
      <c r="T4" s="253" t="s">
        <v>34</v>
      </c>
      <c r="U4" s="770"/>
      <c r="V4" s="772"/>
      <c r="W4" s="865"/>
      <c r="X4" s="774"/>
      <c r="Y4" s="254" t="s">
        <v>11</v>
      </c>
      <c r="Z4" s="254" t="s">
        <v>35</v>
      </c>
      <c r="AA4" s="254" t="s">
        <v>11</v>
      </c>
      <c r="AB4" s="254" t="s">
        <v>35</v>
      </c>
      <c r="AC4" s="254" t="s">
        <v>11</v>
      </c>
      <c r="AD4" s="254" t="s">
        <v>35</v>
      </c>
      <c r="AE4" s="254" t="s">
        <v>11</v>
      </c>
      <c r="AF4" s="254" t="s">
        <v>35</v>
      </c>
      <c r="AG4" s="255" t="s">
        <v>36</v>
      </c>
      <c r="AH4" s="255" t="s">
        <v>37</v>
      </c>
      <c r="AI4" s="255" t="s">
        <v>38</v>
      </c>
      <c r="AJ4" s="255" t="s">
        <v>39</v>
      </c>
      <c r="AK4" s="768"/>
      <c r="AL4" s="751"/>
      <c r="AM4" s="98"/>
      <c r="AN4" s="98"/>
      <c r="AO4" s="98"/>
      <c r="AP4" s="98"/>
      <c r="AQ4" s="98"/>
      <c r="AR4" s="98"/>
      <c r="AS4" s="98"/>
      <c r="AT4" s="98"/>
      <c r="AU4" s="98"/>
      <c r="AV4" s="98"/>
      <c r="AW4" s="98"/>
      <c r="AX4" s="98"/>
      <c r="AY4" s="98"/>
      <c r="AZ4" s="98"/>
      <c r="BA4" s="98"/>
      <c r="BB4" s="98"/>
    </row>
    <row r="5" spans="1:669" s="413" customFormat="1" ht="56.25" customHeight="1" x14ac:dyDescent="0.35">
      <c r="A5" s="471"/>
      <c r="B5" s="472" t="s">
        <v>69</v>
      </c>
      <c r="C5" s="472">
        <v>1</v>
      </c>
      <c r="D5" s="472"/>
      <c r="E5" s="472"/>
      <c r="F5" s="473" t="s">
        <v>235</v>
      </c>
      <c r="G5" s="473" t="s">
        <v>236</v>
      </c>
      <c r="H5" s="473" t="s">
        <v>237</v>
      </c>
      <c r="I5" s="473" t="s">
        <v>238</v>
      </c>
      <c r="J5" s="854" t="s">
        <v>239</v>
      </c>
      <c r="K5" s="855"/>
      <c r="L5" s="855"/>
      <c r="M5" s="855"/>
      <c r="N5" s="855"/>
      <c r="O5" s="856"/>
      <c r="P5" s="310" t="s">
        <v>240</v>
      </c>
      <c r="Q5" s="310"/>
      <c r="R5" s="474" t="s">
        <v>113</v>
      </c>
      <c r="S5" s="310" t="s">
        <v>14</v>
      </c>
      <c r="T5" s="310" t="s">
        <v>17</v>
      </c>
      <c r="U5" s="475" t="s">
        <v>110</v>
      </c>
      <c r="V5" s="476">
        <v>0.7</v>
      </c>
      <c r="W5" s="92" t="s">
        <v>45</v>
      </c>
      <c r="X5" s="151">
        <v>0.4</v>
      </c>
      <c r="Y5" s="151"/>
      <c r="Z5" s="477"/>
      <c r="AA5" s="151"/>
      <c r="AB5" s="477"/>
      <c r="AC5" s="151"/>
      <c r="AD5" s="477"/>
      <c r="AE5" s="477"/>
      <c r="AF5" s="477"/>
      <c r="AG5" s="477"/>
      <c r="AH5" s="477"/>
      <c r="AI5" s="477"/>
      <c r="AJ5" s="477"/>
      <c r="AK5" s="478" t="s">
        <v>46</v>
      </c>
      <c r="AL5" s="236">
        <f>AL6+AL12+AL15</f>
        <v>0</v>
      </c>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c r="IV5" s="266"/>
      <c r="IW5" s="266"/>
      <c r="IX5" s="266"/>
      <c r="IY5" s="266"/>
      <c r="IZ5" s="266"/>
      <c r="JA5" s="266"/>
      <c r="JB5" s="266"/>
      <c r="JC5" s="266"/>
      <c r="JD5" s="266"/>
      <c r="JE5" s="266"/>
      <c r="JF5" s="266"/>
      <c r="JG5" s="266"/>
      <c r="JH5" s="266"/>
      <c r="JI5" s="266"/>
      <c r="JJ5" s="266"/>
      <c r="JK5" s="266"/>
      <c r="JL5" s="266"/>
      <c r="JM5" s="266"/>
      <c r="JN5" s="266"/>
      <c r="JO5" s="266"/>
      <c r="JP5" s="266"/>
      <c r="JQ5" s="266"/>
      <c r="JR5" s="266"/>
      <c r="JS5" s="266"/>
      <c r="JT5" s="266"/>
      <c r="JU5" s="266"/>
      <c r="JV5" s="266"/>
      <c r="JW5" s="266"/>
      <c r="JX5" s="266"/>
      <c r="JY5" s="266"/>
      <c r="JZ5" s="266"/>
      <c r="KA5" s="266"/>
      <c r="KB5" s="266"/>
      <c r="KC5" s="266"/>
      <c r="KD5" s="266"/>
      <c r="KE5" s="266"/>
      <c r="KF5" s="266"/>
      <c r="KG5" s="266"/>
      <c r="KH5" s="266"/>
      <c r="KI5" s="266"/>
      <c r="KJ5" s="266"/>
      <c r="KK5" s="266"/>
      <c r="KL5" s="266"/>
      <c r="KM5" s="266"/>
      <c r="KN5" s="266"/>
      <c r="KO5" s="266"/>
      <c r="KP5" s="266"/>
      <c r="KQ5" s="266"/>
      <c r="KR5" s="266"/>
      <c r="KS5" s="266"/>
      <c r="KT5" s="266"/>
      <c r="KU5" s="266"/>
      <c r="KV5" s="266"/>
      <c r="KW5" s="266"/>
      <c r="KX5" s="266"/>
      <c r="KY5" s="266"/>
      <c r="KZ5" s="266"/>
      <c r="LA5" s="266"/>
      <c r="LB5" s="266"/>
      <c r="LC5" s="266"/>
      <c r="LD5" s="266"/>
      <c r="LE5" s="266"/>
      <c r="LF5" s="266"/>
      <c r="LG5" s="266"/>
      <c r="LH5" s="266"/>
      <c r="LI5" s="266"/>
      <c r="LJ5" s="266"/>
      <c r="LK5" s="266"/>
      <c r="LL5" s="266"/>
      <c r="LM5" s="266"/>
      <c r="LN5" s="266"/>
      <c r="LO5" s="266"/>
      <c r="LP5" s="266"/>
      <c r="LQ5" s="266"/>
      <c r="LR5" s="266"/>
      <c r="LS5" s="266"/>
      <c r="LT5" s="266"/>
      <c r="LU5" s="266"/>
      <c r="LV5" s="266"/>
      <c r="LW5" s="266"/>
      <c r="LX5" s="266"/>
      <c r="LY5" s="266"/>
      <c r="LZ5" s="266"/>
      <c r="MA5" s="266"/>
      <c r="MB5" s="266"/>
      <c r="MC5" s="266"/>
      <c r="MD5" s="266"/>
      <c r="ME5" s="266"/>
      <c r="MF5" s="266"/>
      <c r="MG5" s="266"/>
      <c r="MH5" s="266"/>
      <c r="MI5" s="266"/>
      <c r="MJ5" s="266"/>
      <c r="MK5" s="266"/>
      <c r="ML5" s="266"/>
      <c r="MM5" s="266"/>
      <c r="MN5" s="266"/>
      <c r="MO5" s="266"/>
      <c r="MP5" s="266"/>
      <c r="MQ5" s="266"/>
      <c r="MR5" s="266"/>
      <c r="MS5" s="266"/>
      <c r="MT5" s="266"/>
      <c r="MU5" s="266"/>
      <c r="MV5" s="266"/>
      <c r="MW5" s="266"/>
      <c r="MX5" s="266"/>
      <c r="MY5" s="266"/>
      <c r="MZ5" s="266"/>
      <c r="NA5" s="266"/>
      <c r="NB5" s="266"/>
      <c r="NC5" s="266"/>
      <c r="ND5" s="266"/>
      <c r="NE5" s="266"/>
      <c r="NF5" s="266"/>
      <c r="NG5" s="266"/>
      <c r="NH5" s="266"/>
      <c r="NI5" s="266"/>
      <c r="NJ5" s="266"/>
      <c r="NK5" s="266"/>
      <c r="NL5" s="266"/>
      <c r="NM5" s="266"/>
      <c r="NN5" s="266"/>
      <c r="NO5" s="266"/>
      <c r="NP5" s="266"/>
      <c r="NQ5" s="266"/>
      <c r="NR5" s="266"/>
      <c r="NS5" s="266"/>
      <c r="NT5" s="266"/>
      <c r="NU5" s="266"/>
      <c r="NV5" s="266"/>
      <c r="NW5" s="266"/>
      <c r="NX5" s="266"/>
      <c r="NY5" s="266"/>
      <c r="NZ5" s="266"/>
      <c r="OA5" s="266"/>
      <c r="OB5" s="266"/>
      <c r="OC5" s="266"/>
      <c r="OD5" s="266"/>
      <c r="OE5" s="266"/>
      <c r="OF5" s="266"/>
      <c r="OG5" s="266"/>
      <c r="OH5" s="266"/>
      <c r="OI5" s="266"/>
      <c r="OJ5" s="266"/>
      <c r="OK5" s="266"/>
      <c r="OL5" s="266"/>
      <c r="OM5" s="266"/>
      <c r="ON5" s="266"/>
      <c r="OO5" s="266"/>
      <c r="OP5" s="266"/>
      <c r="OQ5" s="266"/>
      <c r="OR5" s="266"/>
      <c r="OS5" s="266"/>
      <c r="OT5" s="266"/>
      <c r="OU5" s="266"/>
      <c r="OV5" s="266"/>
      <c r="OW5" s="266"/>
      <c r="OX5" s="266"/>
      <c r="OY5" s="266"/>
      <c r="OZ5" s="266"/>
      <c r="PA5" s="266"/>
      <c r="PB5" s="266"/>
      <c r="PC5" s="266"/>
      <c r="PD5" s="266"/>
      <c r="PE5" s="266"/>
      <c r="PF5" s="266"/>
      <c r="PG5" s="266"/>
      <c r="PH5" s="266"/>
      <c r="PI5" s="266"/>
      <c r="PJ5" s="266"/>
      <c r="PK5" s="266"/>
      <c r="PL5" s="266"/>
      <c r="PM5" s="266"/>
      <c r="PN5" s="266"/>
      <c r="PO5" s="266"/>
      <c r="PP5" s="266"/>
      <c r="PQ5" s="266"/>
      <c r="PR5" s="266"/>
      <c r="PS5" s="266"/>
      <c r="PT5" s="266"/>
      <c r="PU5" s="266"/>
      <c r="PV5" s="266"/>
      <c r="PW5" s="266"/>
      <c r="PX5" s="266"/>
      <c r="PY5" s="266"/>
      <c r="PZ5" s="266"/>
      <c r="QA5" s="266"/>
      <c r="QB5" s="266"/>
      <c r="QC5" s="266"/>
      <c r="QD5" s="266"/>
      <c r="QE5" s="266"/>
      <c r="QF5" s="266"/>
      <c r="QG5" s="266"/>
      <c r="QH5" s="266"/>
      <c r="QI5" s="266"/>
      <c r="QJ5" s="266"/>
      <c r="QK5" s="266"/>
      <c r="QL5" s="266"/>
      <c r="QM5" s="266"/>
      <c r="QN5" s="266"/>
      <c r="QO5" s="266"/>
      <c r="QP5" s="266"/>
      <c r="QQ5" s="266"/>
      <c r="QR5" s="266"/>
      <c r="QS5" s="266"/>
      <c r="QT5" s="266"/>
      <c r="QU5" s="266"/>
      <c r="QV5" s="266"/>
      <c r="QW5" s="266"/>
      <c r="QX5" s="266"/>
      <c r="QY5" s="266"/>
      <c r="QZ5" s="266"/>
      <c r="RA5" s="266"/>
      <c r="RB5" s="266"/>
      <c r="RC5" s="266"/>
      <c r="RD5" s="266"/>
      <c r="RE5" s="266"/>
      <c r="RF5" s="266"/>
      <c r="RG5" s="266"/>
      <c r="RH5" s="266"/>
      <c r="RI5" s="266"/>
      <c r="RJ5" s="266"/>
      <c r="RK5" s="266"/>
      <c r="RL5" s="266"/>
      <c r="RM5" s="266"/>
      <c r="RN5" s="266"/>
      <c r="RO5" s="266"/>
      <c r="RP5" s="266"/>
      <c r="RQ5" s="266"/>
      <c r="RR5" s="266"/>
      <c r="RS5" s="266"/>
      <c r="RT5" s="266"/>
      <c r="RU5" s="266"/>
      <c r="RV5" s="266"/>
      <c r="RW5" s="266"/>
      <c r="RX5" s="266"/>
      <c r="RY5" s="266"/>
      <c r="RZ5" s="266"/>
      <c r="SA5" s="266"/>
      <c r="SB5" s="266"/>
      <c r="SC5" s="266"/>
      <c r="SD5" s="266"/>
      <c r="SE5" s="266"/>
      <c r="SF5" s="266"/>
      <c r="SG5" s="266"/>
      <c r="SH5" s="266"/>
      <c r="SI5" s="266"/>
      <c r="SJ5" s="266"/>
      <c r="SK5" s="266"/>
      <c r="SL5" s="266"/>
      <c r="SM5" s="266"/>
      <c r="SN5" s="266"/>
      <c r="SO5" s="266"/>
      <c r="SP5" s="266"/>
      <c r="SQ5" s="266"/>
      <c r="SR5" s="266"/>
      <c r="SS5" s="266"/>
      <c r="ST5" s="266"/>
      <c r="SU5" s="266"/>
      <c r="SV5" s="266"/>
      <c r="SW5" s="266"/>
      <c r="SX5" s="266"/>
      <c r="SY5" s="266"/>
      <c r="SZ5" s="266"/>
      <c r="TA5" s="266"/>
      <c r="TB5" s="266"/>
      <c r="TC5" s="266"/>
      <c r="TD5" s="266"/>
      <c r="TE5" s="266"/>
      <c r="TF5" s="266"/>
      <c r="TG5" s="266"/>
      <c r="TH5" s="266"/>
      <c r="TI5" s="266"/>
      <c r="TJ5" s="266"/>
      <c r="TK5" s="266"/>
      <c r="TL5" s="266"/>
      <c r="TM5" s="266"/>
      <c r="TN5" s="266"/>
      <c r="TO5" s="266"/>
      <c r="TP5" s="266"/>
      <c r="TQ5" s="266"/>
      <c r="TR5" s="266"/>
      <c r="TS5" s="266"/>
      <c r="TT5" s="266"/>
      <c r="TU5" s="266"/>
      <c r="TV5" s="266"/>
      <c r="TW5" s="266"/>
      <c r="TX5" s="266"/>
      <c r="TY5" s="266"/>
      <c r="TZ5" s="266"/>
      <c r="UA5" s="266"/>
      <c r="UB5" s="266"/>
      <c r="UC5" s="266"/>
      <c r="UD5" s="266"/>
      <c r="UE5" s="266"/>
      <c r="UF5" s="266"/>
      <c r="UG5" s="266"/>
      <c r="UH5" s="266"/>
      <c r="UI5" s="266"/>
      <c r="UJ5" s="266"/>
      <c r="UK5" s="266"/>
      <c r="UL5" s="266"/>
      <c r="UM5" s="266"/>
      <c r="UN5" s="266"/>
      <c r="UO5" s="266"/>
      <c r="UP5" s="266"/>
      <c r="UQ5" s="266"/>
      <c r="UR5" s="266"/>
      <c r="US5" s="266"/>
      <c r="UT5" s="266"/>
      <c r="UU5" s="266"/>
      <c r="UV5" s="266"/>
      <c r="UW5" s="266"/>
      <c r="UX5" s="266"/>
      <c r="UY5" s="266"/>
      <c r="UZ5" s="266"/>
      <c r="VA5" s="266"/>
      <c r="VB5" s="266"/>
      <c r="VC5" s="266"/>
      <c r="VD5" s="266"/>
      <c r="VE5" s="266"/>
      <c r="VF5" s="266"/>
      <c r="VG5" s="266"/>
      <c r="VH5" s="266"/>
      <c r="VI5" s="266"/>
      <c r="VJ5" s="266"/>
      <c r="VK5" s="266"/>
      <c r="VL5" s="266"/>
      <c r="VM5" s="266"/>
      <c r="VN5" s="266"/>
      <c r="VO5" s="266"/>
      <c r="VP5" s="266"/>
      <c r="VQ5" s="266"/>
      <c r="VR5" s="266"/>
      <c r="VS5" s="266"/>
      <c r="VT5" s="266"/>
      <c r="VU5" s="266"/>
      <c r="VV5" s="266"/>
      <c r="VW5" s="266"/>
      <c r="VX5" s="266"/>
      <c r="VY5" s="266"/>
      <c r="VZ5" s="266"/>
      <c r="WA5" s="266"/>
      <c r="WB5" s="266"/>
      <c r="WC5" s="266"/>
      <c r="WD5" s="266"/>
      <c r="WE5" s="266"/>
      <c r="WF5" s="266"/>
      <c r="WG5" s="266"/>
      <c r="WH5" s="266"/>
      <c r="WI5" s="266"/>
      <c r="WJ5" s="266"/>
      <c r="WK5" s="266"/>
      <c r="WL5" s="266"/>
      <c r="WM5" s="266"/>
      <c r="WN5" s="266"/>
      <c r="WO5" s="266"/>
      <c r="WP5" s="266"/>
      <c r="WQ5" s="266"/>
      <c r="WR5" s="266"/>
      <c r="WS5" s="266"/>
      <c r="WT5" s="266"/>
      <c r="WU5" s="266"/>
      <c r="WV5" s="266"/>
      <c r="WW5" s="266"/>
      <c r="WX5" s="266"/>
      <c r="WY5" s="266"/>
      <c r="WZ5" s="266"/>
      <c r="XA5" s="266"/>
      <c r="XB5" s="266"/>
      <c r="XC5" s="266"/>
      <c r="XD5" s="266"/>
      <c r="XE5" s="266"/>
      <c r="XF5" s="266"/>
      <c r="XG5" s="266"/>
      <c r="XH5" s="266"/>
      <c r="XI5" s="266"/>
      <c r="XJ5" s="266"/>
      <c r="XK5" s="266"/>
      <c r="XL5" s="266"/>
      <c r="XM5" s="266"/>
      <c r="XN5" s="266"/>
      <c r="XO5" s="266"/>
      <c r="XP5" s="266"/>
      <c r="XQ5" s="266"/>
      <c r="XR5" s="266"/>
      <c r="XS5" s="266"/>
      <c r="XT5" s="266"/>
      <c r="XU5" s="266"/>
      <c r="XV5" s="266"/>
      <c r="XW5" s="266"/>
      <c r="XX5" s="266"/>
      <c r="XY5" s="266"/>
      <c r="XZ5" s="266"/>
      <c r="YA5" s="266"/>
      <c r="YB5" s="266"/>
      <c r="YC5" s="266"/>
      <c r="YD5" s="266"/>
      <c r="YE5" s="266"/>
      <c r="YF5" s="266"/>
      <c r="YG5" s="266"/>
      <c r="YH5" s="266"/>
      <c r="YI5" s="266"/>
      <c r="YJ5" s="266"/>
      <c r="YK5" s="266"/>
      <c r="YL5" s="266"/>
      <c r="YM5" s="266"/>
      <c r="YN5" s="266"/>
      <c r="YO5" s="266"/>
      <c r="YP5" s="266"/>
      <c r="YQ5" s="266"/>
      <c r="YR5" s="266"/>
      <c r="YS5" s="266"/>
    </row>
    <row r="6" spans="1:669" s="243" customFormat="1" ht="73.5" customHeight="1" x14ac:dyDescent="0.35">
      <c r="A6" s="479"/>
      <c r="B6" s="480" t="s">
        <v>69</v>
      </c>
      <c r="C6" s="480">
        <v>1</v>
      </c>
      <c r="D6" s="480">
        <v>1</v>
      </c>
      <c r="E6" s="480"/>
      <c r="F6" s="481" t="s">
        <v>235</v>
      </c>
      <c r="G6" s="481" t="s">
        <v>236</v>
      </c>
      <c r="H6" s="481" t="s">
        <v>237</v>
      </c>
      <c r="I6" s="481" t="s">
        <v>238</v>
      </c>
      <c r="J6" s="100"/>
      <c r="K6" s="745" t="s">
        <v>241</v>
      </c>
      <c r="L6" s="746"/>
      <c r="M6" s="746"/>
      <c r="N6" s="746"/>
      <c r="O6" s="747"/>
      <c r="P6" s="101" t="s">
        <v>240</v>
      </c>
      <c r="Q6" s="101"/>
      <c r="R6" s="102" t="s">
        <v>113</v>
      </c>
      <c r="S6" s="101" t="s">
        <v>14</v>
      </c>
      <c r="T6" s="101" t="s">
        <v>17</v>
      </c>
      <c r="U6" s="259" t="s">
        <v>242</v>
      </c>
      <c r="V6" s="103">
        <v>0.8</v>
      </c>
      <c r="W6" s="260" t="s">
        <v>45</v>
      </c>
      <c r="X6" s="150">
        <v>0.3</v>
      </c>
      <c r="Y6" s="261">
        <v>0.5</v>
      </c>
      <c r="Z6" s="261"/>
      <c r="AA6" s="261">
        <v>0.25</v>
      </c>
      <c r="AB6" s="102"/>
      <c r="AC6" s="261">
        <v>0.25</v>
      </c>
      <c r="AD6" s="108"/>
      <c r="AE6" s="261"/>
      <c r="AF6" s="108"/>
      <c r="AG6" s="108"/>
      <c r="AH6" s="108"/>
      <c r="AI6" s="108"/>
      <c r="AJ6" s="108"/>
      <c r="AK6" s="101" t="s">
        <v>46</v>
      </c>
      <c r="AL6" s="262">
        <f>SUM(AL7:AL9)</f>
        <v>0</v>
      </c>
      <c r="AM6" s="98"/>
      <c r="AN6" s="98"/>
      <c r="AO6" s="242"/>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98"/>
      <c r="FE6" s="98"/>
      <c r="FF6" s="98"/>
      <c r="FG6" s="98"/>
      <c r="FH6" s="98"/>
      <c r="FI6" s="98"/>
      <c r="FJ6" s="98"/>
      <c r="FK6" s="98"/>
      <c r="FL6" s="98"/>
      <c r="FM6" s="98"/>
      <c r="FN6" s="98"/>
      <c r="FO6" s="98"/>
      <c r="FP6" s="98"/>
      <c r="FQ6" s="98"/>
      <c r="FR6" s="98"/>
      <c r="FS6" s="98"/>
      <c r="FT6" s="98"/>
      <c r="FU6" s="98"/>
      <c r="FV6" s="98"/>
      <c r="FW6" s="98"/>
      <c r="FX6" s="98"/>
      <c r="FY6" s="98"/>
      <c r="FZ6" s="98"/>
      <c r="GA6" s="98"/>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c r="HC6" s="98"/>
      <c r="HD6" s="98"/>
      <c r="HE6" s="98"/>
      <c r="HF6" s="98"/>
      <c r="HG6" s="98"/>
      <c r="HH6" s="98"/>
      <c r="HI6" s="98"/>
      <c r="HJ6" s="98"/>
      <c r="HK6" s="98"/>
      <c r="HL6" s="98"/>
      <c r="HM6" s="98"/>
      <c r="HN6" s="98"/>
      <c r="HO6" s="98"/>
      <c r="HP6" s="98"/>
      <c r="HQ6" s="98"/>
      <c r="HR6" s="98"/>
      <c r="HS6" s="98"/>
      <c r="HT6" s="98"/>
      <c r="HU6" s="98"/>
      <c r="HV6" s="98"/>
      <c r="HW6" s="98"/>
      <c r="HX6" s="98"/>
      <c r="HY6" s="98"/>
      <c r="HZ6" s="98"/>
      <c r="IA6" s="98"/>
      <c r="IB6" s="98"/>
      <c r="IC6" s="98"/>
      <c r="ID6" s="98"/>
      <c r="IE6" s="98"/>
      <c r="IF6" s="98"/>
      <c r="IG6" s="98"/>
      <c r="IH6" s="98"/>
      <c r="II6" s="98"/>
      <c r="IJ6" s="98"/>
      <c r="IK6" s="98"/>
      <c r="IL6" s="98"/>
      <c r="IM6" s="98"/>
      <c r="IN6" s="98"/>
      <c r="IO6" s="98"/>
      <c r="IP6" s="98"/>
      <c r="IQ6" s="98"/>
      <c r="IR6" s="98"/>
      <c r="IS6" s="98"/>
      <c r="IT6" s="98"/>
      <c r="IU6" s="98"/>
      <c r="IV6" s="98"/>
      <c r="IW6" s="98"/>
      <c r="IX6" s="98"/>
      <c r="IY6" s="98"/>
      <c r="IZ6" s="98"/>
      <c r="JA6" s="98"/>
      <c r="JB6" s="98"/>
      <c r="JC6" s="98"/>
      <c r="JD6" s="98"/>
      <c r="JE6" s="98"/>
      <c r="JF6" s="98"/>
      <c r="JG6" s="98"/>
      <c r="JH6" s="98"/>
      <c r="JI6" s="98"/>
      <c r="JJ6" s="98"/>
      <c r="JK6" s="98"/>
      <c r="JL6" s="98"/>
      <c r="JM6" s="98"/>
      <c r="JN6" s="98"/>
      <c r="JO6" s="98"/>
      <c r="JP6" s="98"/>
      <c r="JQ6" s="98"/>
      <c r="JR6" s="98"/>
      <c r="JS6" s="98"/>
      <c r="JT6" s="98"/>
      <c r="JU6" s="98"/>
      <c r="JV6" s="98"/>
      <c r="JW6" s="98"/>
      <c r="JX6" s="98"/>
      <c r="JY6" s="98"/>
      <c r="JZ6" s="98"/>
      <c r="KA6" s="98"/>
      <c r="KB6" s="98"/>
      <c r="KC6" s="98"/>
      <c r="KD6" s="98"/>
      <c r="KE6" s="98"/>
      <c r="KF6" s="98"/>
      <c r="KG6" s="98"/>
      <c r="KH6" s="98"/>
      <c r="KI6" s="98"/>
      <c r="KJ6" s="98"/>
      <c r="KK6" s="98"/>
      <c r="KL6" s="98"/>
      <c r="KM6" s="98"/>
      <c r="KN6" s="98"/>
      <c r="KO6" s="98"/>
      <c r="KP6" s="98"/>
      <c r="KQ6" s="98"/>
      <c r="KR6" s="98"/>
      <c r="KS6" s="98"/>
      <c r="KT6" s="98"/>
      <c r="KU6" s="98"/>
      <c r="KV6" s="98"/>
      <c r="KW6" s="98"/>
      <c r="KX6" s="98"/>
      <c r="KY6" s="98"/>
      <c r="KZ6" s="98"/>
      <c r="LA6" s="98"/>
      <c r="LB6" s="98"/>
      <c r="LC6" s="98"/>
      <c r="LD6" s="98"/>
      <c r="LE6" s="98"/>
      <c r="LF6" s="98"/>
      <c r="LG6" s="98"/>
      <c r="LH6" s="98"/>
      <c r="LI6" s="98"/>
      <c r="LJ6" s="98"/>
      <c r="LK6" s="98"/>
      <c r="LL6" s="98"/>
      <c r="LM6" s="98"/>
      <c r="LN6" s="98"/>
      <c r="LO6" s="98"/>
      <c r="LP6" s="98"/>
      <c r="LQ6" s="98"/>
      <c r="LR6" s="98"/>
      <c r="LS6" s="98"/>
      <c r="LT6" s="98"/>
      <c r="LU6" s="98"/>
      <c r="LV6" s="98"/>
      <c r="LW6" s="98"/>
      <c r="LX6" s="98"/>
      <c r="LY6" s="98"/>
      <c r="LZ6" s="98"/>
      <c r="MA6" s="98"/>
      <c r="MB6" s="98"/>
      <c r="MC6" s="98"/>
      <c r="MD6" s="98"/>
      <c r="ME6" s="98"/>
      <c r="MF6" s="98"/>
      <c r="MG6" s="98"/>
      <c r="MH6" s="98"/>
      <c r="MI6" s="98"/>
      <c r="MJ6" s="98"/>
      <c r="MK6" s="98"/>
      <c r="ML6" s="98"/>
      <c r="MM6" s="98"/>
      <c r="MN6" s="98"/>
      <c r="MO6" s="98"/>
      <c r="MP6" s="98"/>
      <c r="MQ6" s="98"/>
      <c r="MR6" s="98"/>
      <c r="MS6" s="98"/>
      <c r="MT6" s="98"/>
      <c r="MU6" s="98"/>
      <c r="MV6" s="98"/>
      <c r="MW6" s="98"/>
      <c r="MX6" s="98"/>
      <c r="MY6" s="98"/>
      <c r="MZ6" s="98"/>
      <c r="NA6" s="98"/>
      <c r="NB6" s="98"/>
      <c r="NC6" s="98"/>
      <c r="ND6" s="98"/>
      <c r="NE6" s="98"/>
      <c r="NF6" s="98"/>
      <c r="NG6" s="98"/>
      <c r="NH6" s="98"/>
      <c r="NI6" s="98"/>
      <c r="NJ6" s="98"/>
      <c r="NK6" s="98"/>
      <c r="NL6" s="98"/>
      <c r="NM6" s="98"/>
      <c r="NN6" s="98"/>
      <c r="NO6" s="98"/>
      <c r="NP6" s="98"/>
      <c r="NQ6" s="98"/>
      <c r="NR6" s="98"/>
      <c r="NS6" s="98"/>
      <c r="NT6" s="98"/>
      <c r="NU6" s="98"/>
      <c r="NV6" s="98"/>
      <c r="NW6" s="98"/>
      <c r="NX6" s="98"/>
      <c r="NY6" s="98"/>
      <c r="NZ6" s="98"/>
      <c r="OA6" s="98"/>
      <c r="OB6" s="98"/>
      <c r="OC6" s="98"/>
      <c r="OD6" s="98"/>
      <c r="OE6" s="98"/>
      <c r="OF6" s="98"/>
      <c r="OG6" s="98"/>
      <c r="OH6" s="98"/>
      <c r="OI6" s="98"/>
      <c r="OJ6" s="98"/>
      <c r="OK6" s="98"/>
      <c r="OL6" s="98"/>
      <c r="OM6" s="98"/>
      <c r="ON6" s="98"/>
      <c r="OO6" s="98"/>
      <c r="OP6" s="98"/>
      <c r="OQ6" s="98"/>
      <c r="OR6" s="98"/>
      <c r="OS6" s="98"/>
      <c r="OT6" s="98"/>
      <c r="OU6" s="98"/>
      <c r="OV6" s="98"/>
      <c r="OW6" s="98"/>
      <c r="OX6" s="98"/>
      <c r="OY6" s="98"/>
      <c r="OZ6" s="98"/>
      <c r="PA6" s="98"/>
      <c r="PB6" s="98"/>
      <c r="PC6" s="98"/>
      <c r="PD6" s="98"/>
      <c r="PE6" s="98"/>
      <c r="PF6" s="98"/>
      <c r="PG6" s="98"/>
      <c r="PH6" s="98"/>
      <c r="PI6" s="98"/>
      <c r="PJ6" s="98"/>
      <c r="PK6" s="98"/>
      <c r="PL6" s="98"/>
      <c r="PM6" s="98"/>
      <c r="PN6" s="98"/>
      <c r="PO6" s="98"/>
      <c r="PP6" s="98"/>
      <c r="PQ6" s="98"/>
      <c r="PR6" s="98"/>
      <c r="PS6" s="98"/>
      <c r="PT6" s="98"/>
      <c r="PU6" s="98"/>
      <c r="PV6" s="98"/>
      <c r="PW6" s="98"/>
      <c r="PX6" s="98"/>
      <c r="PY6" s="98"/>
      <c r="PZ6" s="98"/>
      <c r="QA6" s="98"/>
      <c r="QB6" s="98"/>
      <c r="QC6" s="98"/>
      <c r="QD6" s="98"/>
      <c r="QE6" s="98"/>
      <c r="QF6" s="98"/>
      <c r="QG6" s="98"/>
      <c r="QH6" s="98"/>
      <c r="QI6" s="98"/>
      <c r="QJ6" s="98"/>
      <c r="QK6" s="98"/>
      <c r="QL6" s="98"/>
      <c r="QM6" s="98"/>
      <c r="QN6" s="98"/>
      <c r="QO6" s="98"/>
      <c r="QP6" s="98"/>
      <c r="QQ6" s="98"/>
      <c r="QR6" s="98"/>
      <c r="QS6" s="98"/>
      <c r="QT6" s="98"/>
      <c r="QU6" s="98"/>
      <c r="QV6" s="98"/>
      <c r="QW6" s="98"/>
      <c r="QX6" s="98"/>
      <c r="QY6" s="98"/>
      <c r="QZ6" s="98"/>
      <c r="RA6" s="98"/>
      <c r="RB6" s="98"/>
      <c r="RC6" s="98"/>
      <c r="RD6" s="98"/>
      <c r="RE6" s="98"/>
      <c r="RF6" s="98"/>
      <c r="RG6" s="98"/>
      <c r="RH6" s="98"/>
      <c r="RI6" s="98"/>
      <c r="RJ6" s="98"/>
      <c r="RK6" s="98"/>
      <c r="RL6" s="98"/>
      <c r="RM6" s="98"/>
      <c r="RN6" s="98"/>
      <c r="RO6" s="98"/>
      <c r="RP6" s="98"/>
      <c r="RQ6" s="98"/>
      <c r="RR6" s="98"/>
      <c r="RS6" s="98"/>
      <c r="RT6" s="98"/>
      <c r="RU6" s="98"/>
      <c r="RV6" s="98"/>
      <c r="RW6" s="98"/>
      <c r="RX6" s="98"/>
      <c r="RY6" s="98"/>
      <c r="RZ6" s="98"/>
      <c r="SA6" s="98"/>
      <c r="SB6" s="98"/>
      <c r="SC6" s="98"/>
      <c r="SD6" s="98"/>
      <c r="SE6" s="98"/>
      <c r="SF6" s="98"/>
      <c r="SG6" s="98"/>
      <c r="SH6" s="98"/>
      <c r="SI6" s="98"/>
      <c r="SJ6" s="98"/>
      <c r="SK6" s="98"/>
      <c r="SL6" s="98"/>
      <c r="SM6" s="98"/>
      <c r="SN6" s="98"/>
      <c r="SO6" s="98"/>
      <c r="SP6" s="98"/>
      <c r="SQ6" s="98"/>
      <c r="SR6" s="98"/>
      <c r="SS6" s="98"/>
      <c r="ST6" s="98"/>
      <c r="SU6" s="98"/>
      <c r="SV6" s="98"/>
      <c r="SW6" s="98"/>
      <c r="SX6" s="98"/>
      <c r="SY6" s="98"/>
      <c r="SZ6" s="98"/>
      <c r="TA6" s="98"/>
      <c r="TB6" s="98"/>
      <c r="TC6" s="98"/>
      <c r="TD6" s="98"/>
      <c r="TE6" s="98"/>
      <c r="TF6" s="98"/>
      <c r="TG6" s="98"/>
      <c r="TH6" s="98"/>
      <c r="TI6" s="98"/>
      <c r="TJ6" s="98"/>
      <c r="TK6" s="98"/>
      <c r="TL6" s="98"/>
      <c r="TM6" s="98"/>
      <c r="TN6" s="98"/>
      <c r="TO6" s="98"/>
      <c r="TP6" s="98"/>
      <c r="TQ6" s="98"/>
      <c r="TR6" s="98"/>
      <c r="TS6" s="98"/>
      <c r="TT6" s="98"/>
      <c r="TU6" s="98"/>
      <c r="TV6" s="98"/>
      <c r="TW6" s="98"/>
      <c r="TX6" s="98"/>
      <c r="TY6" s="98"/>
      <c r="TZ6" s="98"/>
      <c r="UA6" s="98"/>
      <c r="UB6" s="98"/>
      <c r="UC6" s="98"/>
      <c r="UD6" s="98"/>
      <c r="UE6" s="98"/>
      <c r="UF6" s="98"/>
      <c r="UG6" s="98"/>
      <c r="UH6" s="98"/>
      <c r="UI6" s="98"/>
      <c r="UJ6" s="98"/>
      <c r="UK6" s="98"/>
      <c r="UL6" s="98"/>
      <c r="UM6" s="98"/>
      <c r="UN6" s="98"/>
      <c r="UO6" s="98"/>
      <c r="UP6" s="98"/>
      <c r="UQ6" s="98"/>
      <c r="UR6" s="98"/>
      <c r="US6" s="98"/>
      <c r="UT6" s="98"/>
      <c r="UU6" s="98"/>
      <c r="UV6" s="98"/>
      <c r="UW6" s="98"/>
      <c r="UX6" s="98"/>
      <c r="UY6" s="98"/>
      <c r="UZ6" s="98"/>
      <c r="VA6" s="98"/>
      <c r="VB6" s="98"/>
      <c r="VC6" s="98"/>
      <c r="VD6" s="98"/>
      <c r="VE6" s="98"/>
      <c r="VF6" s="98"/>
      <c r="VG6" s="98"/>
      <c r="VH6" s="98"/>
      <c r="VI6" s="98"/>
      <c r="VJ6" s="98"/>
      <c r="VK6" s="98"/>
      <c r="VL6" s="98"/>
      <c r="VM6" s="98"/>
      <c r="VN6" s="98"/>
      <c r="VO6" s="98"/>
      <c r="VP6" s="98"/>
      <c r="VQ6" s="98"/>
      <c r="VR6" s="98"/>
      <c r="VS6" s="98"/>
      <c r="VT6" s="98"/>
      <c r="VU6" s="98"/>
      <c r="VV6" s="98"/>
      <c r="VW6" s="98"/>
      <c r="VX6" s="98"/>
      <c r="VY6" s="98"/>
      <c r="VZ6" s="98"/>
      <c r="WA6" s="98"/>
      <c r="WB6" s="98"/>
      <c r="WC6" s="98"/>
      <c r="WD6" s="98"/>
      <c r="WE6" s="98"/>
      <c r="WF6" s="98"/>
      <c r="WG6" s="98"/>
      <c r="WH6" s="98"/>
      <c r="WI6" s="98"/>
      <c r="WJ6" s="98"/>
      <c r="WK6" s="98"/>
      <c r="WL6" s="98"/>
      <c r="WM6" s="98"/>
      <c r="WN6" s="98"/>
      <c r="WO6" s="98"/>
      <c r="WP6" s="98"/>
      <c r="WQ6" s="98"/>
      <c r="WR6" s="98"/>
      <c r="WS6" s="98"/>
      <c r="WT6" s="98"/>
      <c r="WU6" s="98"/>
      <c r="WV6" s="98"/>
      <c r="WW6" s="98"/>
      <c r="WX6" s="98"/>
      <c r="WY6" s="98"/>
      <c r="WZ6" s="98"/>
      <c r="XA6" s="98"/>
      <c r="XB6" s="98"/>
      <c r="XC6" s="98"/>
      <c r="XD6" s="98"/>
      <c r="XE6" s="98"/>
      <c r="XF6" s="98"/>
      <c r="XG6" s="98"/>
      <c r="XH6" s="98"/>
      <c r="XI6" s="98"/>
      <c r="XJ6" s="98"/>
      <c r="XK6" s="98"/>
      <c r="XL6" s="98"/>
      <c r="XM6" s="98"/>
      <c r="XN6" s="98"/>
      <c r="XO6" s="98"/>
      <c r="XP6" s="98"/>
      <c r="XQ6" s="98"/>
      <c r="XR6" s="98"/>
      <c r="XS6" s="98"/>
      <c r="XT6" s="98"/>
      <c r="XU6" s="98"/>
      <c r="XV6" s="98"/>
      <c r="XW6" s="98"/>
      <c r="XX6" s="98"/>
      <c r="XY6" s="98"/>
      <c r="XZ6" s="98"/>
      <c r="YA6" s="98"/>
      <c r="YB6" s="98"/>
      <c r="YC6" s="98"/>
      <c r="YD6" s="98"/>
      <c r="YE6" s="98"/>
      <c r="YF6" s="98"/>
      <c r="YG6" s="98"/>
      <c r="YH6" s="98"/>
      <c r="YI6" s="98"/>
      <c r="YJ6" s="98"/>
      <c r="YK6" s="98"/>
      <c r="YL6" s="98"/>
      <c r="YM6" s="98"/>
      <c r="YN6" s="98"/>
      <c r="YO6" s="98"/>
      <c r="YP6" s="98"/>
      <c r="YQ6" s="98"/>
      <c r="YR6" s="98"/>
      <c r="YS6" s="98"/>
    </row>
    <row r="7" spans="1:669" s="408" customFormat="1" ht="63" x14ac:dyDescent="0.35">
      <c r="A7" s="263" t="str">
        <f>+ CONCATENATE("ID", "-", B7, "-",C7, ".", D7, ".", E7)</f>
        <v>ID-DPD-1.1.1</v>
      </c>
      <c r="B7" s="124" t="s">
        <v>69</v>
      </c>
      <c r="C7" s="124">
        <f>C6</f>
        <v>1</v>
      </c>
      <c r="D7" s="124">
        <v>1</v>
      </c>
      <c r="E7" s="124">
        <v>1</v>
      </c>
      <c r="F7" s="482"/>
      <c r="G7" s="482"/>
      <c r="H7" s="482"/>
      <c r="I7" s="482"/>
      <c r="J7" s="483"/>
      <c r="K7" s="483"/>
      <c r="L7" s="743" t="s">
        <v>243</v>
      </c>
      <c r="M7" s="744"/>
      <c r="N7" s="129" t="s">
        <v>244</v>
      </c>
      <c r="O7" s="224" t="s">
        <v>40</v>
      </c>
      <c r="P7" s="129" t="s">
        <v>245</v>
      </c>
      <c r="Q7" s="129" t="s">
        <v>246</v>
      </c>
      <c r="R7" s="484"/>
      <c r="S7" s="129" t="s">
        <v>14</v>
      </c>
      <c r="T7" s="129" t="s">
        <v>15</v>
      </c>
      <c r="U7" s="122"/>
      <c r="V7" s="123"/>
      <c r="W7" s="123"/>
      <c r="X7" s="148">
        <v>0.1</v>
      </c>
      <c r="Y7" s="123"/>
      <c r="Z7" s="123"/>
      <c r="AA7" s="123"/>
      <c r="AB7" s="123"/>
      <c r="AC7" s="123"/>
      <c r="AD7" s="143"/>
      <c r="AE7" s="143"/>
      <c r="AF7" s="143"/>
      <c r="AG7" s="118" t="s">
        <v>247</v>
      </c>
      <c r="AH7" s="143"/>
      <c r="AI7" s="143"/>
      <c r="AJ7" s="143"/>
      <c r="AK7" s="121" t="s">
        <v>46</v>
      </c>
      <c r="AL7" s="265">
        <v>0</v>
      </c>
      <c r="AM7" s="98"/>
      <c r="AN7" s="98"/>
      <c r="AO7" s="98"/>
      <c r="AP7" s="98"/>
      <c r="AQ7" s="98"/>
      <c r="AR7" s="98"/>
      <c r="AS7" s="98"/>
      <c r="AT7" s="98"/>
      <c r="AU7" s="98"/>
      <c r="AV7" s="98"/>
      <c r="AW7" s="98"/>
      <c r="AX7" s="98"/>
      <c r="AY7" s="98"/>
      <c r="AZ7" s="98"/>
      <c r="BA7" s="98"/>
      <c r="BB7" s="98"/>
    </row>
    <row r="8" spans="1:669" s="266" customFormat="1" ht="63" x14ac:dyDescent="0.35">
      <c r="A8" s="263" t="str">
        <f t="shared" ref="A8:A11" si="0">+ CONCATENATE("ID", "-", B8, "-",C8, ".", D8, ".", E8)</f>
        <v>ID-DPD-1.1.2</v>
      </c>
      <c r="B8" s="124" t="s">
        <v>69</v>
      </c>
      <c r="C8" s="124">
        <f t="shared" ref="C8:C11" si="1">C7</f>
        <v>1</v>
      </c>
      <c r="D8" s="124">
        <v>1</v>
      </c>
      <c r="E8" s="309">
        <v>2</v>
      </c>
      <c r="F8" s="485" t="s">
        <v>235</v>
      </c>
      <c r="G8" s="485" t="s">
        <v>236</v>
      </c>
      <c r="H8" s="485" t="s">
        <v>237</v>
      </c>
      <c r="I8" s="485" t="s">
        <v>238</v>
      </c>
      <c r="J8" s="135"/>
      <c r="K8" s="120"/>
      <c r="L8" s="743" t="s">
        <v>248</v>
      </c>
      <c r="M8" s="744"/>
      <c r="N8" s="129" t="s">
        <v>249</v>
      </c>
      <c r="O8" s="224" t="s">
        <v>40</v>
      </c>
      <c r="P8" s="129" t="s">
        <v>245</v>
      </c>
      <c r="Q8" s="129" t="str">
        <f>'[5]Libro de Códigos'!B7</f>
        <v>DRH</v>
      </c>
      <c r="R8" s="224" t="s">
        <v>113</v>
      </c>
      <c r="S8" s="129" t="s">
        <v>15</v>
      </c>
      <c r="T8" s="129" t="s">
        <v>16</v>
      </c>
      <c r="U8" s="122"/>
      <c r="V8" s="123"/>
      <c r="W8" s="123"/>
      <c r="X8" s="148">
        <v>0.1</v>
      </c>
      <c r="Y8" s="123"/>
      <c r="Z8" s="123"/>
      <c r="AA8" s="123"/>
      <c r="AB8" s="123"/>
      <c r="AC8" s="123"/>
      <c r="AD8" s="143"/>
      <c r="AE8" s="143"/>
      <c r="AF8" s="143"/>
      <c r="AG8" s="118" t="s">
        <v>247</v>
      </c>
      <c r="AH8" s="143"/>
      <c r="AI8" s="143"/>
      <c r="AJ8" s="143"/>
      <c r="AK8" s="121" t="s">
        <v>46</v>
      </c>
      <c r="AL8" s="265">
        <v>0</v>
      </c>
    </row>
    <row r="9" spans="1:669" s="266" customFormat="1" ht="63" x14ac:dyDescent="0.35">
      <c r="A9" s="263" t="str">
        <f t="shared" si="0"/>
        <v>ID-DPD-1.1.3</v>
      </c>
      <c r="B9" s="124" t="s">
        <v>69</v>
      </c>
      <c r="C9" s="124">
        <f t="shared" si="1"/>
        <v>1</v>
      </c>
      <c r="D9" s="124">
        <v>1</v>
      </c>
      <c r="E9" s="124">
        <v>3</v>
      </c>
      <c r="F9" s="485"/>
      <c r="G9" s="485"/>
      <c r="H9" s="485"/>
      <c r="I9" s="485"/>
      <c r="J9" s="135"/>
      <c r="K9" s="120"/>
      <c r="L9" s="743" t="s">
        <v>250</v>
      </c>
      <c r="M9" s="744"/>
      <c r="N9" s="129" t="s">
        <v>251</v>
      </c>
      <c r="O9" s="224" t="s">
        <v>40</v>
      </c>
      <c r="P9" s="129" t="s">
        <v>245</v>
      </c>
      <c r="Q9" s="129" t="s">
        <v>52</v>
      </c>
      <c r="R9" s="224"/>
      <c r="S9" s="129" t="s">
        <v>14</v>
      </c>
      <c r="T9" s="129" t="s">
        <v>17</v>
      </c>
      <c r="U9" s="122"/>
      <c r="V9" s="123"/>
      <c r="W9" s="123"/>
      <c r="X9" s="148">
        <v>0.3</v>
      </c>
      <c r="Y9" s="123"/>
      <c r="Z9" s="123"/>
      <c r="AA9" s="123"/>
      <c r="AB9" s="123"/>
      <c r="AC9" s="123"/>
      <c r="AD9" s="143"/>
      <c r="AE9" s="143"/>
      <c r="AF9" s="143"/>
      <c r="AG9" s="420"/>
      <c r="AH9" s="143"/>
      <c r="AI9" s="143"/>
      <c r="AJ9" s="143"/>
      <c r="AK9" s="121" t="s">
        <v>46</v>
      </c>
      <c r="AL9" s="265">
        <v>0</v>
      </c>
    </row>
    <row r="10" spans="1:669" s="266" customFormat="1" ht="63" x14ac:dyDescent="0.35">
      <c r="A10" s="263" t="str">
        <f t="shared" si="0"/>
        <v>ID-DPD-1.1.4</v>
      </c>
      <c r="B10" s="124" t="s">
        <v>69</v>
      </c>
      <c r="C10" s="124">
        <f t="shared" si="1"/>
        <v>1</v>
      </c>
      <c r="D10" s="124">
        <v>1</v>
      </c>
      <c r="E10" s="124">
        <v>4</v>
      </c>
      <c r="F10" s="485"/>
      <c r="G10" s="485"/>
      <c r="H10" s="485"/>
      <c r="I10" s="485"/>
      <c r="J10" s="135"/>
      <c r="K10" s="120"/>
      <c r="L10" s="743" t="s">
        <v>252</v>
      </c>
      <c r="M10" s="744"/>
      <c r="N10" s="129" t="s">
        <v>253</v>
      </c>
      <c r="O10" s="224" t="s">
        <v>40</v>
      </c>
      <c r="P10" s="129" t="s">
        <v>245</v>
      </c>
      <c r="Q10" s="129" t="s">
        <v>52</v>
      </c>
      <c r="R10" s="224"/>
      <c r="S10" s="129" t="s">
        <v>14</v>
      </c>
      <c r="T10" s="129" t="s">
        <v>17</v>
      </c>
      <c r="U10" s="122"/>
      <c r="V10" s="123"/>
      <c r="W10" s="123"/>
      <c r="X10" s="148">
        <v>0.3</v>
      </c>
      <c r="Y10" s="123"/>
      <c r="Z10" s="123"/>
      <c r="AA10" s="123"/>
      <c r="AB10" s="123"/>
      <c r="AC10" s="123"/>
      <c r="AD10" s="143"/>
      <c r="AE10" s="143"/>
      <c r="AF10" s="143"/>
      <c r="AG10" s="420"/>
      <c r="AH10" s="143"/>
      <c r="AI10" s="143"/>
      <c r="AJ10" s="143"/>
      <c r="AK10" s="121" t="s">
        <v>46</v>
      </c>
      <c r="AL10" s="265">
        <v>0</v>
      </c>
    </row>
    <row r="11" spans="1:669" s="266" customFormat="1" ht="84" x14ac:dyDescent="0.35">
      <c r="A11" s="263" t="str">
        <f t="shared" si="0"/>
        <v>ID-DPD-1.1.5</v>
      </c>
      <c r="B11" s="124" t="s">
        <v>69</v>
      </c>
      <c r="C11" s="124">
        <f t="shared" si="1"/>
        <v>1</v>
      </c>
      <c r="D11" s="124">
        <v>1</v>
      </c>
      <c r="E11" s="309">
        <v>5</v>
      </c>
      <c r="F11" s="485"/>
      <c r="G11" s="485"/>
      <c r="H11" s="485"/>
      <c r="I11" s="485"/>
      <c r="J11" s="135"/>
      <c r="K11" s="120"/>
      <c r="L11" s="743" t="s">
        <v>254</v>
      </c>
      <c r="M11" s="744"/>
      <c r="N11" s="129" t="s">
        <v>255</v>
      </c>
      <c r="O11" s="224" t="s">
        <v>40</v>
      </c>
      <c r="P11" s="129" t="s">
        <v>256</v>
      </c>
      <c r="Q11" s="129" t="s">
        <v>52</v>
      </c>
      <c r="R11" s="224"/>
      <c r="S11" s="129" t="s">
        <v>15</v>
      </c>
      <c r="T11" s="129" t="s">
        <v>17</v>
      </c>
      <c r="U11" s="122"/>
      <c r="V11" s="123"/>
      <c r="W11" s="123"/>
      <c r="X11" s="148">
        <v>0.2</v>
      </c>
      <c r="Y11" s="123"/>
      <c r="Z11" s="123"/>
      <c r="AA11" s="123"/>
      <c r="AB11" s="123"/>
      <c r="AC11" s="123"/>
      <c r="AD11" s="143"/>
      <c r="AE11" s="143"/>
      <c r="AF11" s="143"/>
      <c r="AG11" s="420"/>
      <c r="AH11" s="143"/>
      <c r="AI11" s="143"/>
      <c r="AJ11" s="143"/>
      <c r="AK11" s="121" t="s">
        <v>46</v>
      </c>
      <c r="AL11" s="265">
        <v>0</v>
      </c>
    </row>
    <row r="12" spans="1:669" s="243" customFormat="1" ht="42" x14ac:dyDescent="0.35">
      <c r="A12" s="100"/>
      <c r="B12" s="486" t="s">
        <v>69</v>
      </c>
      <c r="C12" s="486">
        <v>1</v>
      </c>
      <c r="D12" s="486">
        <v>3</v>
      </c>
      <c r="E12" s="486"/>
      <c r="F12" s="481" t="s">
        <v>235</v>
      </c>
      <c r="G12" s="481" t="s">
        <v>236</v>
      </c>
      <c r="H12" s="481" t="s">
        <v>237</v>
      </c>
      <c r="I12" s="481" t="s">
        <v>238</v>
      </c>
      <c r="J12" s="100"/>
      <c r="K12" s="745" t="s">
        <v>257</v>
      </c>
      <c r="L12" s="746"/>
      <c r="M12" s="746"/>
      <c r="N12" s="746"/>
      <c r="O12" s="747"/>
      <c r="P12" s="101" t="s">
        <v>240</v>
      </c>
      <c r="Q12" s="101"/>
      <c r="R12" s="102" t="s">
        <v>43</v>
      </c>
      <c r="S12" s="101" t="s">
        <v>14</v>
      </c>
      <c r="T12" s="101" t="s">
        <v>17</v>
      </c>
      <c r="U12" s="259" t="s">
        <v>258</v>
      </c>
      <c r="V12" s="103">
        <v>1</v>
      </c>
      <c r="W12" s="260" t="s">
        <v>45</v>
      </c>
      <c r="X12" s="150">
        <v>0.3</v>
      </c>
      <c r="Y12" s="102"/>
      <c r="Z12" s="102"/>
      <c r="AA12" s="261">
        <v>0.1</v>
      </c>
      <c r="AB12" s="102"/>
      <c r="AC12" s="261">
        <v>0.1</v>
      </c>
      <c r="AD12" s="108"/>
      <c r="AE12" s="261">
        <v>0.3</v>
      </c>
      <c r="AF12" s="108"/>
      <c r="AG12" s="108"/>
      <c r="AH12" s="108"/>
      <c r="AI12" s="108"/>
      <c r="AJ12" s="108"/>
      <c r="AK12" s="101" t="s">
        <v>46</v>
      </c>
      <c r="AL12" s="262">
        <f>SUM(AL13:AL14)</f>
        <v>0</v>
      </c>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c r="IV12" s="98"/>
      <c r="IW12" s="98"/>
      <c r="IX12" s="98"/>
      <c r="IY12" s="98"/>
      <c r="IZ12" s="98"/>
      <c r="JA12" s="98"/>
      <c r="JB12" s="98"/>
      <c r="JC12" s="98"/>
      <c r="JD12" s="98"/>
      <c r="JE12" s="98"/>
      <c r="JF12" s="98"/>
      <c r="JG12" s="98"/>
      <c r="JH12" s="98"/>
      <c r="JI12" s="98"/>
      <c r="JJ12" s="98"/>
      <c r="JK12" s="98"/>
      <c r="JL12" s="98"/>
      <c r="JM12" s="98"/>
      <c r="JN12" s="98"/>
      <c r="JO12" s="98"/>
      <c r="JP12" s="98"/>
      <c r="JQ12" s="98"/>
      <c r="JR12" s="98"/>
      <c r="JS12" s="98"/>
      <c r="JT12" s="98"/>
      <c r="JU12" s="98"/>
      <c r="JV12" s="98"/>
      <c r="JW12" s="98"/>
      <c r="JX12" s="98"/>
      <c r="JY12" s="98"/>
      <c r="JZ12" s="98"/>
      <c r="KA12" s="98"/>
      <c r="KB12" s="98"/>
      <c r="KC12" s="98"/>
      <c r="KD12" s="98"/>
      <c r="KE12" s="98"/>
      <c r="KF12" s="98"/>
      <c r="KG12" s="98"/>
      <c r="KH12" s="98"/>
      <c r="KI12" s="98"/>
      <c r="KJ12" s="98"/>
      <c r="KK12" s="98"/>
      <c r="KL12" s="98"/>
      <c r="KM12" s="98"/>
      <c r="KN12" s="98"/>
      <c r="KO12" s="98"/>
      <c r="KP12" s="98"/>
      <c r="KQ12" s="98"/>
      <c r="KR12" s="98"/>
      <c r="KS12" s="98"/>
      <c r="KT12" s="98"/>
      <c r="KU12" s="98"/>
      <c r="KV12" s="98"/>
      <c r="KW12" s="98"/>
      <c r="KX12" s="98"/>
      <c r="KY12" s="98"/>
      <c r="KZ12" s="98"/>
      <c r="LA12" s="98"/>
      <c r="LB12" s="98"/>
      <c r="LC12" s="98"/>
      <c r="LD12" s="98"/>
      <c r="LE12" s="98"/>
      <c r="LF12" s="98"/>
      <c r="LG12" s="98"/>
      <c r="LH12" s="98"/>
      <c r="LI12" s="98"/>
      <c r="LJ12" s="98"/>
      <c r="LK12" s="98"/>
      <c r="LL12" s="98"/>
      <c r="LM12" s="98"/>
      <c r="LN12" s="98"/>
      <c r="LO12" s="98"/>
      <c r="LP12" s="98"/>
      <c r="LQ12" s="98"/>
      <c r="LR12" s="98"/>
      <c r="LS12" s="98"/>
      <c r="LT12" s="98"/>
      <c r="LU12" s="98"/>
      <c r="LV12" s="98"/>
      <c r="LW12" s="98"/>
      <c r="LX12" s="98"/>
      <c r="LY12" s="98"/>
      <c r="LZ12" s="98"/>
      <c r="MA12" s="98"/>
      <c r="MB12" s="98"/>
      <c r="MC12" s="98"/>
      <c r="MD12" s="98"/>
      <c r="ME12" s="98"/>
      <c r="MF12" s="98"/>
      <c r="MG12" s="98"/>
      <c r="MH12" s="98"/>
      <c r="MI12" s="98"/>
      <c r="MJ12" s="98"/>
      <c r="MK12" s="98"/>
      <c r="ML12" s="98"/>
      <c r="MM12" s="98"/>
      <c r="MN12" s="98"/>
      <c r="MO12" s="98"/>
      <c r="MP12" s="98"/>
      <c r="MQ12" s="98"/>
      <c r="MR12" s="98"/>
      <c r="MS12" s="98"/>
      <c r="MT12" s="98"/>
      <c r="MU12" s="98"/>
      <c r="MV12" s="98"/>
      <c r="MW12" s="98"/>
      <c r="MX12" s="98"/>
      <c r="MY12" s="98"/>
      <c r="MZ12" s="98"/>
      <c r="NA12" s="98"/>
      <c r="NB12" s="98"/>
      <c r="NC12" s="98"/>
      <c r="ND12" s="98"/>
      <c r="NE12" s="98"/>
      <c r="NF12" s="98"/>
      <c r="NG12" s="98"/>
      <c r="NH12" s="98"/>
      <c r="NI12" s="98"/>
      <c r="NJ12" s="98"/>
      <c r="NK12" s="98"/>
      <c r="NL12" s="98"/>
      <c r="NM12" s="98"/>
      <c r="NN12" s="98"/>
      <c r="NO12" s="98"/>
      <c r="NP12" s="98"/>
      <c r="NQ12" s="98"/>
      <c r="NR12" s="98"/>
      <c r="NS12" s="98"/>
      <c r="NT12" s="98"/>
      <c r="NU12" s="98"/>
      <c r="NV12" s="98"/>
      <c r="NW12" s="98"/>
      <c r="NX12" s="98"/>
      <c r="NY12" s="98"/>
      <c r="NZ12" s="98"/>
      <c r="OA12" s="98"/>
      <c r="OB12" s="98"/>
      <c r="OC12" s="98"/>
      <c r="OD12" s="98"/>
      <c r="OE12" s="98"/>
      <c r="OF12" s="98"/>
      <c r="OG12" s="98"/>
      <c r="OH12" s="98"/>
      <c r="OI12" s="98"/>
      <c r="OJ12" s="98"/>
      <c r="OK12" s="98"/>
      <c r="OL12" s="98"/>
      <c r="OM12" s="98"/>
      <c r="ON12" s="98"/>
      <c r="OO12" s="98"/>
      <c r="OP12" s="98"/>
      <c r="OQ12" s="98"/>
      <c r="OR12" s="98"/>
      <c r="OS12" s="98"/>
      <c r="OT12" s="98"/>
      <c r="OU12" s="98"/>
      <c r="OV12" s="98"/>
      <c r="OW12" s="98"/>
      <c r="OX12" s="98"/>
      <c r="OY12" s="98"/>
      <c r="OZ12" s="98"/>
      <c r="PA12" s="98"/>
      <c r="PB12" s="98"/>
      <c r="PC12" s="98"/>
      <c r="PD12" s="98"/>
      <c r="PE12" s="98"/>
      <c r="PF12" s="98"/>
      <c r="PG12" s="98"/>
      <c r="PH12" s="98"/>
      <c r="PI12" s="98"/>
      <c r="PJ12" s="98"/>
      <c r="PK12" s="98"/>
      <c r="PL12" s="98"/>
      <c r="PM12" s="98"/>
      <c r="PN12" s="98"/>
      <c r="PO12" s="98"/>
      <c r="PP12" s="98"/>
      <c r="PQ12" s="98"/>
      <c r="PR12" s="98"/>
      <c r="PS12" s="98"/>
      <c r="PT12" s="98"/>
      <c r="PU12" s="98"/>
      <c r="PV12" s="98"/>
      <c r="PW12" s="98"/>
      <c r="PX12" s="98"/>
      <c r="PY12" s="98"/>
      <c r="PZ12" s="98"/>
      <c r="QA12" s="98"/>
      <c r="QB12" s="98"/>
      <c r="QC12" s="98"/>
      <c r="QD12" s="98"/>
      <c r="QE12" s="98"/>
      <c r="QF12" s="98"/>
      <c r="QG12" s="98"/>
      <c r="QH12" s="98"/>
      <c r="QI12" s="98"/>
      <c r="QJ12" s="98"/>
      <c r="QK12" s="98"/>
      <c r="QL12" s="98"/>
      <c r="QM12" s="98"/>
      <c r="QN12" s="98"/>
      <c r="QO12" s="98"/>
      <c r="QP12" s="98"/>
      <c r="QQ12" s="98"/>
      <c r="QR12" s="98"/>
      <c r="QS12" s="98"/>
      <c r="QT12" s="98"/>
      <c r="QU12" s="98"/>
      <c r="QV12" s="98"/>
      <c r="QW12" s="98"/>
      <c r="QX12" s="98"/>
      <c r="QY12" s="98"/>
      <c r="QZ12" s="98"/>
      <c r="RA12" s="98"/>
      <c r="RB12" s="98"/>
      <c r="RC12" s="98"/>
      <c r="RD12" s="98"/>
      <c r="RE12" s="98"/>
      <c r="RF12" s="98"/>
      <c r="RG12" s="98"/>
      <c r="RH12" s="98"/>
      <c r="RI12" s="98"/>
      <c r="RJ12" s="98"/>
      <c r="RK12" s="98"/>
      <c r="RL12" s="98"/>
      <c r="RM12" s="98"/>
      <c r="RN12" s="98"/>
      <c r="RO12" s="98"/>
      <c r="RP12" s="98"/>
      <c r="RQ12" s="98"/>
      <c r="RR12" s="98"/>
      <c r="RS12" s="98"/>
      <c r="RT12" s="98"/>
      <c r="RU12" s="98"/>
      <c r="RV12" s="98"/>
      <c r="RW12" s="98"/>
      <c r="RX12" s="98"/>
      <c r="RY12" s="98"/>
      <c r="RZ12" s="98"/>
      <c r="SA12" s="98"/>
      <c r="SB12" s="98"/>
      <c r="SC12" s="98"/>
      <c r="SD12" s="98"/>
      <c r="SE12" s="98"/>
      <c r="SF12" s="98"/>
      <c r="SG12" s="98"/>
      <c r="SH12" s="98"/>
      <c r="SI12" s="98"/>
      <c r="SJ12" s="98"/>
      <c r="SK12" s="98"/>
      <c r="SL12" s="98"/>
      <c r="SM12" s="98"/>
      <c r="SN12" s="98"/>
      <c r="SO12" s="98"/>
      <c r="SP12" s="98"/>
      <c r="SQ12" s="98"/>
      <c r="SR12" s="98"/>
      <c r="SS12" s="98"/>
      <c r="ST12" s="98"/>
      <c r="SU12" s="98"/>
      <c r="SV12" s="98"/>
      <c r="SW12" s="98"/>
      <c r="SX12" s="98"/>
      <c r="SY12" s="98"/>
      <c r="SZ12" s="98"/>
      <c r="TA12" s="98"/>
      <c r="TB12" s="98"/>
      <c r="TC12" s="98"/>
      <c r="TD12" s="98"/>
      <c r="TE12" s="98"/>
      <c r="TF12" s="98"/>
      <c r="TG12" s="98"/>
      <c r="TH12" s="98"/>
      <c r="TI12" s="98"/>
      <c r="TJ12" s="98"/>
      <c r="TK12" s="98"/>
      <c r="TL12" s="98"/>
      <c r="TM12" s="98"/>
      <c r="TN12" s="98"/>
      <c r="TO12" s="98"/>
      <c r="TP12" s="98"/>
      <c r="TQ12" s="98"/>
      <c r="TR12" s="98"/>
      <c r="TS12" s="98"/>
      <c r="TT12" s="98"/>
      <c r="TU12" s="98"/>
      <c r="TV12" s="98"/>
      <c r="TW12" s="98"/>
      <c r="TX12" s="98"/>
      <c r="TY12" s="98"/>
      <c r="TZ12" s="98"/>
      <c r="UA12" s="98"/>
      <c r="UB12" s="98"/>
      <c r="UC12" s="98"/>
      <c r="UD12" s="98"/>
      <c r="UE12" s="98"/>
      <c r="UF12" s="98"/>
      <c r="UG12" s="98"/>
      <c r="UH12" s="98"/>
      <c r="UI12" s="98"/>
      <c r="UJ12" s="98"/>
      <c r="UK12" s="98"/>
      <c r="UL12" s="98"/>
      <c r="UM12" s="98"/>
      <c r="UN12" s="98"/>
      <c r="UO12" s="98"/>
      <c r="UP12" s="98"/>
      <c r="UQ12" s="98"/>
      <c r="UR12" s="98"/>
      <c r="US12" s="98"/>
      <c r="UT12" s="98"/>
      <c r="UU12" s="98"/>
      <c r="UV12" s="98"/>
      <c r="UW12" s="98"/>
      <c r="UX12" s="98"/>
      <c r="UY12" s="98"/>
      <c r="UZ12" s="98"/>
      <c r="VA12" s="98"/>
      <c r="VB12" s="98"/>
      <c r="VC12" s="98"/>
      <c r="VD12" s="98"/>
      <c r="VE12" s="98"/>
      <c r="VF12" s="98"/>
      <c r="VG12" s="98"/>
      <c r="VH12" s="98"/>
      <c r="VI12" s="98"/>
      <c r="VJ12" s="98"/>
      <c r="VK12" s="98"/>
      <c r="VL12" s="98"/>
      <c r="VM12" s="98"/>
      <c r="VN12" s="98"/>
      <c r="VO12" s="98"/>
      <c r="VP12" s="98"/>
      <c r="VQ12" s="98"/>
      <c r="VR12" s="98"/>
      <c r="VS12" s="98"/>
      <c r="VT12" s="98"/>
      <c r="VU12" s="98"/>
      <c r="VV12" s="98"/>
      <c r="VW12" s="98"/>
      <c r="VX12" s="98"/>
      <c r="VY12" s="98"/>
      <c r="VZ12" s="98"/>
      <c r="WA12" s="98"/>
      <c r="WB12" s="98"/>
      <c r="WC12" s="98"/>
      <c r="WD12" s="98"/>
      <c r="WE12" s="98"/>
      <c r="WF12" s="98"/>
      <c r="WG12" s="98"/>
      <c r="WH12" s="98"/>
      <c r="WI12" s="98"/>
      <c r="WJ12" s="98"/>
      <c r="WK12" s="98"/>
      <c r="WL12" s="98"/>
      <c r="WM12" s="98"/>
      <c r="WN12" s="98"/>
      <c r="WO12" s="98"/>
      <c r="WP12" s="98"/>
      <c r="WQ12" s="98"/>
      <c r="WR12" s="98"/>
      <c r="WS12" s="98"/>
      <c r="WT12" s="98"/>
      <c r="WU12" s="98"/>
      <c r="WV12" s="98"/>
      <c r="WW12" s="98"/>
      <c r="WX12" s="98"/>
      <c r="WY12" s="98"/>
      <c r="WZ12" s="98"/>
      <c r="XA12" s="98"/>
      <c r="XB12" s="98"/>
      <c r="XC12" s="98"/>
      <c r="XD12" s="98"/>
      <c r="XE12" s="98"/>
      <c r="XF12" s="98"/>
      <c r="XG12" s="98"/>
      <c r="XH12" s="98"/>
      <c r="XI12" s="98"/>
      <c r="XJ12" s="98"/>
      <c r="XK12" s="98"/>
      <c r="XL12" s="98"/>
      <c r="XM12" s="98"/>
      <c r="XN12" s="98"/>
      <c r="XO12" s="98"/>
      <c r="XP12" s="98"/>
      <c r="XQ12" s="98"/>
      <c r="XR12" s="98"/>
      <c r="XS12" s="98"/>
      <c r="XT12" s="98"/>
      <c r="XU12" s="98"/>
      <c r="XV12" s="98"/>
      <c r="XW12" s="98"/>
      <c r="XX12" s="98"/>
      <c r="XY12" s="98"/>
      <c r="XZ12" s="98"/>
      <c r="YA12" s="98"/>
      <c r="YB12" s="98"/>
      <c r="YC12" s="98"/>
      <c r="YD12" s="98"/>
      <c r="YE12" s="98"/>
      <c r="YF12" s="98"/>
      <c r="YG12" s="98"/>
      <c r="YH12" s="98"/>
      <c r="YI12" s="98"/>
      <c r="YJ12" s="98"/>
      <c r="YK12" s="98"/>
      <c r="YL12" s="98"/>
      <c r="YM12" s="98"/>
      <c r="YN12" s="98"/>
      <c r="YO12" s="98"/>
      <c r="YP12" s="98"/>
      <c r="YQ12" s="98"/>
      <c r="YR12" s="98"/>
      <c r="YS12" s="98"/>
    </row>
    <row r="13" spans="1:669" s="303" customFormat="1" ht="42" x14ac:dyDescent="0.35">
      <c r="A13" s="448" t="str">
        <f t="shared" ref="A13" si="2">+ CONCATENATE("ID", "-", B13, "-",C13, ".", D13, ".", E13)</f>
        <v>ID-DPD-1.3.1</v>
      </c>
      <c r="B13" s="224" t="s">
        <v>69</v>
      </c>
      <c r="C13" s="224">
        <v>1</v>
      </c>
      <c r="D13" s="224">
        <f>D12</f>
        <v>3</v>
      </c>
      <c r="E13" s="224">
        <v>1</v>
      </c>
      <c r="F13" s="487" t="s">
        <v>235</v>
      </c>
      <c r="G13" s="487" t="s">
        <v>236</v>
      </c>
      <c r="H13" s="487" t="s">
        <v>237</v>
      </c>
      <c r="I13" s="487" t="s">
        <v>238</v>
      </c>
      <c r="J13" s="217"/>
      <c r="K13" s="215"/>
      <c r="L13" s="749" t="s">
        <v>259</v>
      </c>
      <c r="M13" s="750"/>
      <c r="N13" s="129" t="s">
        <v>260</v>
      </c>
      <c r="O13" s="224" t="s">
        <v>69</v>
      </c>
      <c r="P13" s="129" t="s">
        <v>261</v>
      </c>
      <c r="Q13" s="129" t="str">
        <f>'[5]Libro de Códigos'!B3</f>
        <v>DDE</v>
      </c>
      <c r="R13" s="224" t="s">
        <v>43</v>
      </c>
      <c r="S13" s="129" t="s">
        <v>14</v>
      </c>
      <c r="T13" s="129" t="s">
        <v>17</v>
      </c>
      <c r="U13" s="218"/>
      <c r="V13" s="133"/>
      <c r="W13" s="133"/>
      <c r="X13" s="232">
        <v>0.6</v>
      </c>
      <c r="Y13" s="133"/>
      <c r="Z13" s="133"/>
      <c r="AA13" s="133"/>
      <c r="AB13" s="133"/>
      <c r="AC13" s="133"/>
      <c r="AD13" s="231"/>
      <c r="AE13" s="231"/>
      <c r="AF13" s="231"/>
      <c r="AG13" s="231"/>
      <c r="AH13" s="231"/>
      <c r="AI13" s="231"/>
      <c r="AJ13" s="231"/>
      <c r="AK13" s="129" t="s">
        <v>46</v>
      </c>
      <c r="AL13" s="241">
        <v>0</v>
      </c>
    </row>
    <row r="14" spans="1:669" s="303" customFormat="1" ht="42" x14ac:dyDescent="0.35">
      <c r="A14" s="448" t="str">
        <f t="shared" ref="A14" si="3">+ CONCATENATE("ID", "-", B14, "-",C14, ".", D14, ".", E14)</f>
        <v>ID-DPD-1.3.2</v>
      </c>
      <c r="B14" s="224" t="s">
        <v>69</v>
      </c>
      <c r="C14" s="224">
        <v>1</v>
      </c>
      <c r="D14" s="224">
        <f>D13</f>
        <v>3</v>
      </c>
      <c r="E14" s="224">
        <v>2</v>
      </c>
      <c r="F14" s="487"/>
      <c r="G14" s="487"/>
      <c r="H14" s="487"/>
      <c r="I14" s="487"/>
      <c r="J14" s="217"/>
      <c r="K14" s="215"/>
      <c r="L14" s="217" t="s">
        <v>262</v>
      </c>
      <c r="M14" s="217"/>
      <c r="N14" s="129" t="s">
        <v>263</v>
      </c>
      <c r="O14" s="224" t="s">
        <v>69</v>
      </c>
      <c r="P14" s="129" t="s">
        <v>240</v>
      </c>
      <c r="Q14" s="129" t="s">
        <v>40</v>
      </c>
      <c r="R14" s="224"/>
      <c r="S14" s="129" t="s">
        <v>14</v>
      </c>
      <c r="T14" s="129" t="s">
        <v>17</v>
      </c>
      <c r="U14" s="218"/>
      <c r="V14" s="133"/>
      <c r="W14" s="133"/>
      <c r="X14" s="232">
        <v>0.4</v>
      </c>
      <c r="Y14" s="133"/>
      <c r="Z14" s="133"/>
      <c r="AA14" s="133"/>
      <c r="AB14" s="133"/>
      <c r="AC14" s="133"/>
      <c r="AD14" s="231"/>
      <c r="AE14" s="231"/>
      <c r="AF14" s="231"/>
      <c r="AG14" s="231"/>
      <c r="AH14" s="231"/>
      <c r="AI14" s="231"/>
      <c r="AJ14" s="231"/>
      <c r="AK14" s="129" t="s">
        <v>46</v>
      </c>
      <c r="AL14" s="241">
        <v>0</v>
      </c>
    </row>
    <row r="15" spans="1:669" s="266" customFormat="1" ht="42" x14ac:dyDescent="0.35">
      <c r="A15" s="100" t="str">
        <f t="shared" ref="A15:A19" si="4">+ CONCATENATE("ID", "-", B15, "-",C15, ".", D15, ".", E15)</f>
        <v>ID-DPD-1.4.</v>
      </c>
      <c r="B15" s="486" t="s">
        <v>69</v>
      </c>
      <c r="C15" s="486">
        <v>1</v>
      </c>
      <c r="D15" s="486">
        <v>4</v>
      </c>
      <c r="E15" s="486"/>
      <c r="F15" s="488"/>
      <c r="G15" s="488"/>
      <c r="H15" s="488"/>
      <c r="I15" s="488"/>
      <c r="J15" s="100"/>
      <c r="K15" s="745" t="s">
        <v>264</v>
      </c>
      <c r="L15" s="746"/>
      <c r="M15" s="746"/>
      <c r="N15" s="746"/>
      <c r="O15" s="747"/>
      <c r="P15" s="101" t="s">
        <v>240</v>
      </c>
      <c r="Q15" s="101"/>
      <c r="R15" s="102" t="s">
        <v>43</v>
      </c>
      <c r="S15" s="101" t="s">
        <v>14</v>
      </c>
      <c r="T15" s="101" t="s">
        <v>17</v>
      </c>
      <c r="U15" s="259" t="s">
        <v>102</v>
      </c>
      <c r="V15" s="103">
        <v>1</v>
      </c>
      <c r="W15" s="260" t="s">
        <v>45</v>
      </c>
      <c r="X15" s="150">
        <v>0.4</v>
      </c>
      <c r="Y15" s="102"/>
      <c r="Z15" s="102"/>
      <c r="AA15" s="261">
        <v>0.1</v>
      </c>
      <c r="AB15" s="102"/>
      <c r="AC15" s="261">
        <v>0.1</v>
      </c>
      <c r="AD15" s="108"/>
      <c r="AE15" s="261">
        <v>0.3</v>
      </c>
      <c r="AF15" s="108"/>
      <c r="AG15" s="108"/>
      <c r="AH15" s="108"/>
      <c r="AI15" s="108"/>
      <c r="AJ15" s="108"/>
      <c r="AK15" s="101" t="s">
        <v>46</v>
      </c>
      <c r="AL15" s="262">
        <f>SUM(AL16:AL19)</f>
        <v>0</v>
      </c>
    </row>
    <row r="16" spans="1:669" s="303" customFormat="1" ht="63" x14ac:dyDescent="0.35">
      <c r="A16" s="448" t="e">
        <f t="shared" si="4"/>
        <v>#REF!</v>
      </c>
      <c r="B16" s="224" t="s">
        <v>69</v>
      </c>
      <c r="C16" s="224">
        <v>1</v>
      </c>
      <c r="D16" s="224" t="e">
        <f>#REF!</f>
        <v>#REF!</v>
      </c>
      <c r="E16" s="224">
        <v>2</v>
      </c>
      <c r="F16" s="487"/>
      <c r="G16" s="487"/>
      <c r="H16" s="487"/>
      <c r="I16" s="487"/>
      <c r="J16" s="217"/>
      <c r="K16" s="215"/>
      <c r="L16" s="749" t="s">
        <v>265</v>
      </c>
      <c r="M16" s="750"/>
      <c r="N16" s="129" t="s">
        <v>266</v>
      </c>
      <c r="O16" s="224" t="s">
        <v>69</v>
      </c>
      <c r="P16" s="129" t="s">
        <v>267</v>
      </c>
      <c r="Q16" s="129" t="s">
        <v>52</v>
      </c>
      <c r="R16" s="224" t="s">
        <v>43</v>
      </c>
      <c r="S16" s="129" t="s">
        <v>14</v>
      </c>
      <c r="T16" s="129" t="s">
        <v>17</v>
      </c>
      <c r="U16" s="218"/>
      <c r="V16" s="133"/>
      <c r="W16" s="133"/>
      <c r="X16" s="232">
        <v>0.4</v>
      </c>
      <c r="Y16" s="133"/>
      <c r="Z16" s="133"/>
      <c r="AA16" s="133"/>
      <c r="AB16" s="133"/>
      <c r="AC16" s="133"/>
      <c r="AD16" s="231"/>
      <c r="AE16" s="231"/>
      <c r="AF16" s="231"/>
      <c r="AG16" s="231"/>
      <c r="AH16" s="231"/>
      <c r="AI16" s="231"/>
      <c r="AJ16" s="231"/>
      <c r="AK16" s="129" t="s">
        <v>46</v>
      </c>
      <c r="AL16" s="241">
        <v>0</v>
      </c>
    </row>
    <row r="17" spans="1:669" s="266" customFormat="1" ht="42" x14ac:dyDescent="0.35">
      <c r="A17" s="448" t="e">
        <f t="shared" si="4"/>
        <v>#REF!</v>
      </c>
      <c r="B17" s="224" t="s">
        <v>69</v>
      </c>
      <c r="C17" s="224">
        <v>1</v>
      </c>
      <c r="D17" s="224" t="e">
        <f t="shared" ref="D17:D19" si="5">D16</f>
        <v>#REF!</v>
      </c>
      <c r="E17" s="224">
        <v>3</v>
      </c>
      <c r="F17" s="485"/>
      <c r="G17" s="485"/>
      <c r="H17" s="485"/>
      <c r="I17" s="485"/>
      <c r="J17" s="135"/>
      <c r="K17" s="120"/>
      <c r="L17" s="135" t="s">
        <v>268</v>
      </c>
      <c r="M17" s="433"/>
      <c r="N17" s="121" t="s">
        <v>266</v>
      </c>
      <c r="O17" s="124" t="s">
        <v>69</v>
      </c>
      <c r="P17" s="121" t="s">
        <v>240</v>
      </c>
      <c r="Q17" s="121" t="s">
        <v>154</v>
      </c>
      <c r="R17" s="124"/>
      <c r="S17" s="121" t="s">
        <v>14</v>
      </c>
      <c r="T17" s="121" t="s">
        <v>17</v>
      </c>
      <c r="U17" s="284"/>
      <c r="V17" s="136"/>
      <c r="W17" s="136"/>
      <c r="X17" s="138">
        <v>0.2</v>
      </c>
      <c r="Y17" s="136"/>
      <c r="Z17" s="136"/>
      <c r="AA17" s="136"/>
      <c r="AB17" s="136"/>
      <c r="AC17" s="136"/>
      <c r="AD17" s="285"/>
      <c r="AE17" s="285"/>
      <c r="AF17" s="285"/>
      <c r="AG17" s="285"/>
      <c r="AH17" s="285"/>
      <c r="AI17" s="285"/>
      <c r="AJ17" s="285"/>
      <c r="AK17" s="121" t="s">
        <v>46</v>
      </c>
      <c r="AL17" s="265">
        <v>0</v>
      </c>
    </row>
    <row r="18" spans="1:669" s="266" customFormat="1" ht="63" x14ac:dyDescent="0.35">
      <c r="A18" s="448" t="e">
        <f t="shared" si="4"/>
        <v>#REF!</v>
      </c>
      <c r="B18" s="224" t="s">
        <v>69</v>
      </c>
      <c r="C18" s="224">
        <v>1</v>
      </c>
      <c r="D18" s="224" t="e">
        <f t="shared" si="5"/>
        <v>#REF!</v>
      </c>
      <c r="E18" s="224">
        <v>4</v>
      </c>
      <c r="F18" s="485"/>
      <c r="G18" s="485"/>
      <c r="H18" s="485"/>
      <c r="I18" s="485"/>
      <c r="J18" s="135"/>
      <c r="K18" s="120"/>
      <c r="L18" s="135" t="s">
        <v>269</v>
      </c>
      <c r="M18" s="433"/>
      <c r="N18" s="399" t="s">
        <v>270</v>
      </c>
      <c r="O18" s="124" t="s">
        <v>69</v>
      </c>
      <c r="P18" s="121" t="s">
        <v>267</v>
      </c>
      <c r="Q18" s="121" t="s">
        <v>52</v>
      </c>
      <c r="R18" s="124"/>
      <c r="S18" s="121" t="s">
        <v>14</v>
      </c>
      <c r="T18" s="121" t="s">
        <v>17</v>
      </c>
      <c r="U18" s="284"/>
      <c r="V18" s="136"/>
      <c r="W18" s="136"/>
      <c r="X18" s="138">
        <v>0.2</v>
      </c>
      <c r="Y18" s="136"/>
      <c r="Z18" s="136"/>
      <c r="AA18" s="136"/>
      <c r="AB18" s="136"/>
      <c r="AC18" s="136"/>
      <c r="AD18" s="285"/>
      <c r="AE18" s="285"/>
      <c r="AF18" s="285"/>
      <c r="AG18" s="285"/>
      <c r="AH18" s="285"/>
      <c r="AI18" s="285"/>
      <c r="AJ18" s="285"/>
      <c r="AK18" s="121" t="s">
        <v>46</v>
      </c>
      <c r="AL18" s="265">
        <v>0</v>
      </c>
    </row>
    <row r="19" spans="1:669" s="266" customFormat="1" ht="42" x14ac:dyDescent="0.35">
      <c r="A19" s="448" t="e">
        <f t="shared" si="4"/>
        <v>#REF!</v>
      </c>
      <c r="B19" s="224" t="s">
        <v>69</v>
      </c>
      <c r="C19" s="224">
        <v>1</v>
      </c>
      <c r="D19" s="224" t="e">
        <f t="shared" si="5"/>
        <v>#REF!</v>
      </c>
      <c r="E19" s="224">
        <v>5</v>
      </c>
      <c r="F19" s="485"/>
      <c r="G19" s="485"/>
      <c r="H19" s="485"/>
      <c r="I19" s="485"/>
      <c r="J19" s="135"/>
      <c r="K19" s="120"/>
      <c r="L19" s="135" t="s">
        <v>271</v>
      </c>
      <c r="M19" s="135"/>
      <c r="N19" s="489" t="s">
        <v>272</v>
      </c>
      <c r="O19" s="124" t="s">
        <v>69</v>
      </c>
      <c r="P19" s="121" t="s">
        <v>240</v>
      </c>
      <c r="Q19" s="121" t="s">
        <v>40</v>
      </c>
      <c r="R19" s="124"/>
      <c r="S19" s="129" t="s">
        <v>14</v>
      </c>
      <c r="T19" s="121" t="s">
        <v>17</v>
      </c>
      <c r="U19" s="284"/>
      <c r="V19" s="136"/>
      <c r="W19" s="136"/>
      <c r="X19" s="138">
        <v>0.2</v>
      </c>
      <c r="Y19" s="136"/>
      <c r="Z19" s="136"/>
      <c r="AA19" s="136"/>
      <c r="AB19" s="136"/>
      <c r="AC19" s="136"/>
      <c r="AD19" s="285"/>
      <c r="AE19" s="285"/>
      <c r="AF19" s="285"/>
      <c r="AG19" s="285"/>
      <c r="AH19" s="285"/>
      <c r="AI19" s="285"/>
      <c r="AJ19" s="285"/>
      <c r="AK19" s="121" t="s">
        <v>46</v>
      </c>
      <c r="AL19" s="265">
        <v>0</v>
      </c>
    </row>
    <row r="20" spans="1:669" s="99" customFormat="1" ht="42" x14ac:dyDescent="0.35">
      <c r="A20" s="87"/>
      <c r="B20" s="490" t="s">
        <v>69</v>
      </c>
      <c r="C20" s="490">
        <v>2</v>
      </c>
      <c r="D20" s="490"/>
      <c r="E20" s="490"/>
      <c r="F20" s="491" t="s">
        <v>235</v>
      </c>
      <c r="G20" s="491" t="s">
        <v>236</v>
      </c>
      <c r="H20" s="491" t="s">
        <v>237</v>
      </c>
      <c r="I20" s="491" t="s">
        <v>238</v>
      </c>
      <c r="J20" s="860" t="s">
        <v>273</v>
      </c>
      <c r="K20" s="861"/>
      <c r="L20" s="861"/>
      <c r="M20" s="861"/>
      <c r="N20" s="861"/>
      <c r="O20" s="862"/>
      <c r="P20" s="310" t="s">
        <v>240</v>
      </c>
      <c r="Q20" s="310"/>
      <c r="R20" s="474" t="s">
        <v>43</v>
      </c>
      <c r="S20" s="310" t="s">
        <v>14</v>
      </c>
      <c r="T20" s="310" t="s">
        <v>17</v>
      </c>
      <c r="U20" s="475" t="s">
        <v>274</v>
      </c>
      <c r="V20" s="476">
        <v>0.65</v>
      </c>
      <c r="W20" s="92" t="s">
        <v>45</v>
      </c>
      <c r="X20" s="151">
        <v>0.2</v>
      </c>
      <c r="Y20" s="477"/>
      <c r="Z20" s="477"/>
      <c r="AA20" s="477"/>
      <c r="AB20" s="477"/>
      <c r="AC20" s="477"/>
      <c r="AD20" s="477"/>
      <c r="AE20" s="477"/>
      <c r="AF20" s="477"/>
      <c r="AG20" s="477"/>
      <c r="AH20" s="477"/>
      <c r="AI20" s="477"/>
      <c r="AJ20" s="477"/>
      <c r="AK20" s="478" t="s">
        <v>46</v>
      </c>
      <c r="AL20" s="236">
        <f>AL21+AL27</f>
        <v>0</v>
      </c>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c r="IV20" s="98"/>
      <c r="IW20" s="98"/>
      <c r="IX20" s="98"/>
      <c r="IY20" s="98"/>
      <c r="IZ20" s="98"/>
      <c r="JA20" s="98"/>
      <c r="JB20" s="98"/>
      <c r="JC20" s="98"/>
      <c r="JD20" s="98"/>
      <c r="JE20" s="98"/>
      <c r="JF20" s="98"/>
      <c r="JG20" s="98"/>
      <c r="JH20" s="98"/>
      <c r="JI20" s="98"/>
      <c r="JJ20" s="98"/>
      <c r="JK20" s="98"/>
      <c r="JL20" s="98"/>
      <c r="JM20" s="98"/>
      <c r="JN20" s="98"/>
      <c r="JO20" s="98"/>
      <c r="JP20" s="98"/>
      <c r="JQ20" s="98"/>
      <c r="JR20" s="98"/>
      <c r="JS20" s="98"/>
      <c r="JT20" s="98"/>
      <c r="JU20" s="98"/>
      <c r="JV20" s="98"/>
      <c r="JW20" s="98"/>
      <c r="JX20" s="98"/>
      <c r="JY20" s="98"/>
      <c r="JZ20" s="98"/>
      <c r="KA20" s="98"/>
      <c r="KB20" s="98"/>
      <c r="KC20" s="98"/>
      <c r="KD20" s="98"/>
      <c r="KE20" s="98"/>
      <c r="KF20" s="98"/>
      <c r="KG20" s="98"/>
      <c r="KH20" s="98"/>
      <c r="KI20" s="98"/>
      <c r="KJ20" s="98"/>
      <c r="KK20" s="98"/>
      <c r="KL20" s="98"/>
      <c r="KM20" s="98"/>
      <c r="KN20" s="98"/>
      <c r="KO20" s="98"/>
      <c r="KP20" s="98"/>
      <c r="KQ20" s="98"/>
      <c r="KR20" s="98"/>
      <c r="KS20" s="98"/>
      <c r="KT20" s="98"/>
      <c r="KU20" s="98"/>
      <c r="KV20" s="98"/>
      <c r="KW20" s="98"/>
      <c r="KX20" s="98"/>
      <c r="KY20" s="98"/>
      <c r="KZ20" s="98"/>
      <c r="LA20" s="98"/>
      <c r="LB20" s="98"/>
      <c r="LC20" s="98"/>
      <c r="LD20" s="98"/>
      <c r="LE20" s="98"/>
      <c r="LF20" s="98"/>
      <c r="LG20" s="98"/>
      <c r="LH20" s="98"/>
      <c r="LI20" s="98"/>
      <c r="LJ20" s="98"/>
      <c r="LK20" s="98"/>
      <c r="LL20" s="98"/>
      <c r="LM20" s="98"/>
      <c r="LN20" s="98"/>
      <c r="LO20" s="98"/>
      <c r="LP20" s="98"/>
      <c r="LQ20" s="98"/>
      <c r="LR20" s="98"/>
      <c r="LS20" s="98"/>
      <c r="LT20" s="98"/>
      <c r="LU20" s="98"/>
      <c r="LV20" s="98"/>
      <c r="LW20" s="98"/>
      <c r="LX20" s="98"/>
      <c r="LY20" s="98"/>
      <c r="LZ20" s="98"/>
      <c r="MA20" s="98"/>
      <c r="MB20" s="98"/>
      <c r="MC20" s="98"/>
      <c r="MD20" s="98"/>
      <c r="ME20" s="98"/>
      <c r="MF20" s="98"/>
      <c r="MG20" s="98"/>
      <c r="MH20" s="98"/>
      <c r="MI20" s="98"/>
      <c r="MJ20" s="98"/>
      <c r="MK20" s="98"/>
      <c r="ML20" s="98"/>
      <c r="MM20" s="98"/>
      <c r="MN20" s="98"/>
      <c r="MO20" s="98"/>
      <c r="MP20" s="98"/>
      <c r="MQ20" s="98"/>
      <c r="MR20" s="98"/>
      <c r="MS20" s="98"/>
      <c r="MT20" s="98"/>
      <c r="MU20" s="98"/>
      <c r="MV20" s="98"/>
      <c r="MW20" s="98"/>
      <c r="MX20" s="98"/>
      <c r="MY20" s="98"/>
      <c r="MZ20" s="98"/>
      <c r="NA20" s="98"/>
      <c r="NB20" s="98"/>
      <c r="NC20" s="98"/>
      <c r="ND20" s="98"/>
      <c r="NE20" s="98"/>
      <c r="NF20" s="98"/>
      <c r="NG20" s="98"/>
      <c r="NH20" s="98"/>
      <c r="NI20" s="98"/>
      <c r="NJ20" s="98"/>
      <c r="NK20" s="98"/>
      <c r="NL20" s="98"/>
      <c r="NM20" s="98"/>
      <c r="NN20" s="98"/>
      <c r="NO20" s="98"/>
      <c r="NP20" s="98"/>
      <c r="NQ20" s="98"/>
      <c r="NR20" s="98"/>
      <c r="NS20" s="98"/>
      <c r="NT20" s="98"/>
      <c r="NU20" s="98"/>
      <c r="NV20" s="98"/>
      <c r="NW20" s="98"/>
      <c r="NX20" s="98"/>
      <c r="NY20" s="98"/>
      <c r="NZ20" s="98"/>
      <c r="OA20" s="98"/>
      <c r="OB20" s="98"/>
      <c r="OC20" s="98"/>
      <c r="OD20" s="98"/>
      <c r="OE20" s="98"/>
      <c r="OF20" s="98"/>
      <c r="OG20" s="98"/>
      <c r="OH20" s="98"/>
      <c r="OI20" s="98"/>
      <c r="OJ20" s="98"/>
      <c r="OK20" s="98"/>
      <c r="OL20" s="98"/>
      <c r="OM20" s="98"/>
      <c r="ON20" s="98"/>
      <c r="OO20" s="98"/>
      <c r="OP20" s="98"/>
      <c r="OQ20" s="98"/>
      <c r="OR20" s="98"/>
      <c r="OS20" s="98"/>
      <c r="OT20" s="98"/>
      <c r="OU20" s="98"/>
      <c r="OV20" s="98"/>
      <c r="OW20" s="98"/>
      <c r="OX20" s="98"/>
      <c r="OY20" s="98"/>
      <c r="OZ20" s="98"/>
      <c r="PA20" s="98"/>
      <c r="PB20" s="98"/>
      <c r="PC20" s="98"/>
      <c r="PD20" s="98"/>
      <c r="PE20" s="98"/>
      <c r="PF20" s="98"/>
      <c r="PG20" s="98"/>
      <c r="PH20" s="98"/>
      <c r="PI20" s="98"/>
      <c r="PJ20" s="98"/>
      <c r="PK20" s="98"/>
      <c r="PL20" s="98"/>
      <c r="PM20" s="98"/>
      <c r="PN20" s="98"/>
      <c r="PO20" s="98"/>
      <c r="PP20" s="98"/>
      <c r="PQ20" s="98"/>
      <c r="PR20" s="98"/>
      <c r="PS20" s="98"/>
      <c r="PT20" s="98"/>
      <c r="PU20" s="98"/>
      <c r="PV20" s="98"/>
      <c r="PW20" s="98"/>
      <c r="PX20" s="98"/>
      <c r="PY20" s="98"/>
      <c r="PZ20" s="98"/>
      <c r="QA20" s="98"/>
      <c r="QB20" s="98"/>
      <c r="QC20" s="98"/>
      <c r="QD20" s="98"/>
      <c r="QE20" s="98"/>
      <c r="QF20" s="98"/>
      <c r="QG20" s="98"/>
      <c r="QH20" s="98"/>
      <c r="QI20" s="98"/>
      <c r="QJ20" s="98"/>
      <c r="QK20" s="98"/>
      <c r="QL20" s="98"/>
      <c r="QM20" s="98"/>
      <c r="QN20" s="98"/>
      <c r="QO20" s="98"/>
      <c r="QP20" s="98"/>
      <c r="QQ20" s="98"/>
      <c r="QR20" s="98"/>
      <c r="QS20" s="98"/>
      <c r="QT20" s="98"/>
      <c r="QU20" s="98"/>
      <c r="QV20" s="98"/>
      <c r="QW20" s="98"/>
      <c r="QX20" s="98"/>
      <c r="QY20" s="98"/>
      <c r="QZ20" s="98"/>
      <c r="RA20" s="98"/>
      <c r="RB20" s="98"/>
      <c r="RC20" s="98"/>
      <c r="RD20" s="98"/>
      <c r="RE20" s="98"/>
      <c r="RF20" s="98"/>
      <c r="RG20" s="98"/>
      <c r="RH20" s="98"/>
      <c r="RI20" s="98"/>
      <c r="RJ20" s="98"/>
      <c r="RK20" s="98"/>
      <c r="RL20" s="98"/>
      <c r="RM20" s="98"/>
      <c r="RN20" s="98"/>
      <c r="RO20" s="98"/>
      <c r="RP20" s="98"/>
      <c r="RQ20" s="98"/>
      <c r="RR20" s="98"/>
      <c r="RS20" s="98"/>
      <c r="RT20" s="98"/>
      <c r="RU20" s="98"/>
      <c r="RV20" s="98"/>
      <c r="RW20" s="98"/>
      <c r="RX20" s="98"/>
      <c r="RY20" s="98"/>
      <c r="RZ20" s="98"/>
      <c r="SA20" s="98"/>
      <c r="SB20" s="98"/>
      <c r="SC20" s="98"/>
      <c r="SD20" s="98"/>
      <c r="SE20" s="98"/>
      <c r="SF20" s="98"/>
      <c r="SG20" s="98"/>
      <c r="SH20" s="98"/>
      <c r="SI20" s="98"/>
      <c r="SJ20" s="98"/>
      <c r="SK20" s="98"/>
      <c r="SL20" s="98"/>
      <c r="SM20" s="98"/>
      <c r="SN20" s="98"/>
      <c r="SO20" s="98"/>
      <c r="SP20" s="98"/>
      <c r="SQ20" s="98"/>
      <c r="SR20" s="98"/>
      <c r="SS20" s="98"/>
      <c r="ST20" s="98"/>
      <c r="SU20" s="98"/>
      <c r="SV20" s="98"/>
      <c r="SW20" s="98"/>
      <c r="SX20" s="98"/>
      <c r="SY20" s="98"/>
      <c r="SZ20" s="98"/>
      <c r="TA20" s="98"/>
      <c r="TB20" s="98"/>
      <c r="TC20" s="98"/>
      <c r="TD20" s="98"/>
      <c r="TE20" s="98"/>
      <c r="TF20" s="98"/>
      <c r="TG20" s="98"/>
      <c r="TH20" s="98"/>
      <c r="TI20" s="98"/>
      <c r="TJ20" s="98"/>
      <c r="TK20" s="98"/>
      <c r="TL20" s="98"/>
      <c r="TM20" s="98"/>
      <c r="TN20" s="98"/>
      <c r="TO20" s="98"/>
      <c r="TP20" s="98"/>
      <c r="TQ20" s="98"/>
      <c r="TR20" s="98"/>
      <c r="TS20" s="98"/>
      <c r="TT20" s="98"/>
      <c r="TU20" s="98"/>
      <c r="TV20" s="98"/>
      <c r="TW20" s="98"/>
      <c r="TX20" s="98"/>
      <c r="TY20" s="98"/>
      <c r="TZ20" s="98"/>
      <c r="UA20" s="98"/>
      <c r="UB20" s="98"/>
      <c r="UC20" s="98"/>
      <c r="UD20" s="98"/>
      <c r="UE20" s="98"/>
      <c r="UF20" s="98"/>
      <c r="UG20" s="98"/>
      <c r="UH20" s="98"/>
      <c r="UI20" s="98"/>
      <c r="UJ20" s="98"/>
      <c r="UK20" s="98"/>
      <c r="UL20" s="98"/>
      <c r="UM20" s="98"/>
      <c r="UN20" s="98"/>
      <c r="UO20" s="98"/>
      <c r="UP20" s="98"/>
      <c r="UQ20" s="98"/>
      <c r="UR20" s="98"/>
      <c r="US20" s="98"/>
      <c r="UT20" s="98"/>
      <c r="UU20" s="98"/>
      <c r="UV20" s="98"/>
      <c r="UW20" s="98"/>
      <c r="UX20" s="98"/>
      <c r="UY20" s="98"/>
      <c r="UZ20" s="98"/>
      <c r="VA20" s="98"/>
      <c r="VB20" s="98"/>
      <c r="VC20" s="98"/>
      <c r="VD20" s="98"/>
      <c r="VE20" s="98"/>
      <c r="VF20" s="98"/>
      <c r="VG20" s="98"/>
      <c r="VH20" s="98"/>
      <c r="VI20" s="98"/>
      <c r="VJ20" s="98"/>
      <c r="VK20" s="98"/>
      <c r="VL20" s="98"/>
      <c r="VM20" s="98"/>
      <c r="VN20" s="98"/>
      <c r="VO20" s="98"/>
      <c r="VP20" s="98"/>
      <c r="VQ20" s="98"/>
      <c r="VR20" s="98"/>
      <c r="VS20" s="98"/>
      <c r="VT20" s="98"/>
      <c r="VU20" s="98"/>
      <c r="VV20" s="98"/>
      <c r="VW20" s="98"/>
      <c r="VX20" s="98"/>
      <c r="VY20" s="98"/>
      <c r="VZ20" s="98"/>
      <c r="WA20" s="98"/>
      <c r="WB20" s="98"/>
      <c r="WC20" s="98"/>
      <c r="WD20" s="98"/>
      <c r="WE20" s="98"/>
      <c r="WF20" s="98"/>
      <c r="WG20" s="98"/>
      <c r="WH20" s="98"/>
      <c r="WI20" s="98"/>
      <c r="WJ20" s="98"/>
      <c r="WK20" s="98"/>
      <c r="WL20" s="98"/>
      <c r="WM20" s="98"/>
      <c r="WN20" s="98"/>
      <c r="WO20" s="98"/>
      <c r="WP20" s="98"/>
      <c r="WQ20" s="98"/>
      <c r="WR20" s="98"/>
      <c r="WS20" s="98"/>
      <c r="WT20" s="98"/>
      <c r="WU20" s="98"/>
      <c r="WV20" s="98"/>
      <c r="WW20" s="98"/>
      <c r="WX20" s="98"/>
      <c r="WY20" s="98"/>
      <c r="WZ20" s="98"/>
      <c r="XA20" s="98"/>
      <c r="XB20" s="98"/>
      <c r="XC20" s="98"/>
      <c r="XD20" s="98"/>
      <c r="XE20" s="98"/>
      <c r="XF20" s="98"/>
      <c r="XG20" s="98"/>
      <c r="XH20" s="98"/>
      <c r="XI20" s="98"/>
      <c r="XJ20" s="98"/>
      <c r="XK20" s="98"/>
      <c r="XL20" s="98"/>
      <c r="XM20" s="98"/>
      <c r="XN20" s="98"/>
      <c r="XO20" s="98"/>
      <c r="XP20" s="98"/>
      <c r="XQ20" s="98"/>
      <c r="XR20" s="98"/>
      <c r="XS20" s="98"/>
      <c r="XT20" s="98"/>
      <c r="XU20" s="98"/>
      <c r="XV20" s="98"/>
      <c r="XW20" s="98"/>
      <c r="XX20" s="98"/>
      <c r="XY20" s="98"/>
      <c r="XZ20" s="98"/>
      <c r="YA20" s="98"/>
      <c r="YB20" s="98"/>
      <c r="YC20" s="98"/>
      <c r="YD20" s="98"/>
      <c r="YE20" s="98"/>
      <c r="YF20" s="98"/>
      <c r="YG20" s="98"/>
      <c r="YH20" s="98"/>
      <c r="YI20" s="98"/>
      <c r="YJ20" s="98"/>
      <c r="YK20" s="98"/>
      <c r="YL20" s="98"/>
      <c r="YM20" s="98"/>
      <c r="YN20" s="98"/>
      <c r="YO20" s="98"/>
      <c r="YP20" s="98"/>
      <c r="YQ20" s="98"/>
      <c r="YR20" s="98"/>
      <c r="YS20" s="98"/>
    </row>
    <row r="21" spans="1:669" s="243" customFormat="1" ht="42" customHeight="1" x14ac:dyDescent="0.35">
      <c r="A21" s="100"/>
      <c r="B21" s="486" t="s">
        <v>69</v>
      </c>
      <c r="C21" s="486">
        <f>C20</f>
        <v>2</v>
      </c>
      <c r="D21" s="486">
        <v>1</v>
      </c>
      <c r="E21" s="486"/>
      <c r="F21" s="481" t="s">
        <v>235</v>
      </c>
      <c r="G21" s="481" t="s">
        <v>236</v>
      </c>
      <c r="H21" s="481" t="s">
        <v>237</v>
      </c>
      <c r="I21" s="481" t="s">
        <v>238</v>
      </c>
      <c r="J21" s="100"/>
      <c r="K21" s="857" t="s">
        <v>275</v>
      </c>
      <c r="L21" s="858"/>
      <c r="M21" s="858"/>
      <c r="N21" s="858"/>
      <c r="O21" s="859"/>
      <c r="P21" s="101" t="s">
        <v>240</v>
      </c>
      <c r="Q21" s="101"/>
      <c r="R21" s="102" t="s">
        <v>43</v>
      </c>
      <c r="S21" s="101" t="s">
        <v>14</v>
      </c>
      <c r="T21" s="101" t="s">
        <v>17</v>
      </c>
      <c r="U21" s="259" t="s">
        <v>276</v>
      </c>
      <c r="V21" s="103">
        <v>1</v>
      </c>
      <c r="W21" s="260" t="s">
        <v>45</v>
      </c>
      <c r="X21" s="150">
        <v>0.6</v>
      </c>
      <c r="Y21" s="102"/>
      <c r="Z21" s="102"/>
      <c r="AA21" s="102"/>
      <c r="AB21" s="102"/>
      <c r="AC21" s="261">
        <v>0.3</v>
      </c>
      <c r="AD21" s="108"/>
      <c r="AE21" s="261">
        <v>0.7</v>
      </c>
      <c r="AF21" s="108"/>
      <c r="AG21" s="108"/>
      <c r="AH21" s="108"/>
      <c r="AI21" s="108"/>
      <c r="AJ21" s="108"/>
      <c r="AK21" s="101" t="s">
        <v>46</v>
      </c>
      <c r="AL21" s="262">
        <f>SUM(AL22:AL26)</f>
        <v>0</v>
      </c>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c r="IV21" s="98"/>
      <c r="IW21" s="98"/>
      <c r="IX21" s="98"/>
      <c r="IY21" s="98"/>
      <c r="IZ21" s="98"/>
      <c r="JA21" s="98"/>
      <c r="JB21" s="98"/>
      <c r="JC21" s="98"/>
      <c r="JD21" s="98"/>
      <c r="JE21" s="98"/>
      <c r="JF21" s="98"/>
      <c r="JG21" s="98"/>
      <c r="JH21" s="98"/>
      <c r="JI21" s="98"/>
      <c r="JJ21" s="98"/>
      <c r="JK21" s="98"/>
      <c r="JL21" s="98"/>
      <c r="JM21" s="98"/>
      <c r="JN21" s="98"/>
      <c r="JO21" s="98"/>
      <c r="JP21" s="98"/>
      <c r="JQ21" s="98"/>
      <c r="JR21" s="98"/>
      <c r="JS21" s="98"/>
      <c r="JT21" s="98"/>
      <c r="JU21" s="98"/>
      <c r="JV21" s="98"/>
      <c r="JW21" s="98"/>
      <c r="JX21" s="98"/>
      <c r="JY21" s="98"/>
      <c r="JZ21" s="98"/>
      <c r="KA21" s="98"/>
      <c r="KB21" s="98"/>
      <c r="KC21" s="98"/>
      <c r="KD21" s="98"/>
      <c r="KE21" s="98"/>
      <c r="KF21" s="98"/>
      <c r="KG21" s="98"/>
      <c r="KH21" s="98"/>
      <c r="KI21" s="98"/>
      <c r="KJ21" s="98"/>
      <c r="KK21" s="98"/>
      <c r="KL21" s="98"/>
      <c r="KM21" s="98"/>
      <c r="KN21" s="98"/>
      <c r="KO21" s="98"/>
      <c r="KP21" s="98"/>
      <c r="KQ21" s="98"/>
      <c r="KR21" s="98"/>
      <c r="KS21" s="98"/>
      <c r="KT21" s="98"/>
      <c r="KU21" s="98"/>
      <c r="KV21" s="98"/>
      <c r="KW21" s="98"/>
      <c r="KX21" s="98"/>
      <c r="KY21" s="98"/>
      <c r="KZ21" s="98"/>
      <c r="LA21" s="98"/>
      <c r="LB21" s="98"/>
      <c r="LC21" s="98"/>
      <c r="LD21" s="98"/>
      <c r="LE21" s="98"/>
      <c r="LF21" s="98"/>
      <c r="LG21" s="98"/>
      <c r="LH21" s="98"/>
      <c r="LI21" s="98"/>
      <c r="LJ21" s="98"/>
      <c r="LK21" s="98"/>
      <c r="LL21" s="98"/>
      <c r="LM21" s="98"/>
      <c r="LN21" s="98"/>
      <c r="LO21" s="98"/>
      <c r="LP21" s="98"/>
      <c r="LQ21" s="98"/>
      <c r="LR21" s="98"/>
      <c r="LS21" s="98"/>
      <c r="LT21" s="98"/>
      <c r="LU21" s="98"/>
      <c r="LV21" s="98"/>
      <c r="LW21" s="98"/>
      <c r="LX21" s="98"/>
      <c r="LY21" s="98"/>
      <c r="LZ21" s="98"/>
      <c r="MA21" s="98"/>
      <c r="MB21" s="98"/>
      <c r="MC21" s="98"/>
      <c r="MD21" s="98"/>
      <c r="ME21" s="98"/>
      <c r="MF21" s="98"/>
      <c r="MG21" s="98"/>
      <c r="MH21" s="98"/>
      <c r="MI21" s="98"/>
      <c r="MJ21" s="98"/>
      <c r="MK21" s="98"/>
      <c r="ML21" s="98"/>
      <c r="MM21" s="98"/>
      <c r="MN21" s="98"/>
      <c r="MO21" s="98"/>
      <c r="MP21" s="98"/>
      <c r="MQ21" s="98"/>
      <c r="MR21" s="98"/>
      <c r="MS21" s="98"/>
      <c r="MT21" s="98"/>
      <c r="MU21" s="98"/>
      <c r="MV21" s="98"/>
      <c r="MW21" s="98"/>
      <c r="MX21" s="98"/>
      <c r="MY21" s="98"/>
      <c r="MZ21" s="98"/>
      <c r="NA21" s="98"/>
      <c r="NB21" s="98"/>
      <c r="NC21" s="98"/>
      <c r="ND21" s="98"/>
      <c r="NE21" s="98"/>
      <c r="NF21" s="98"/>
      <c r="NG21" s="98"/>
      <c r="NH21" s="98"/>
      <c r="NI21" s="98"/>
      <c r="NJ21" s="98"/>
      <c r="NK21" s="98"/>
      <c r="NL21" s="98"/>
      <c r="NM21" s="98"/>
      <c r="NN21" s="98"/>
      <c r="NO21" s="98"/>
      <c r="NP21" s="98"/>
      <c r="NQ21" s="98"/>
      <c r="NR21" s="98"/>
      <c r="NS21" s="98"/>
      <c r="NT21" s="98"/>
      <c r="NU21" s="98"/>
      <c r="NV21" s="98"/>
      <c r="NW21" s="98"/>
      <c r="NX21" s="98"/>
      <c r="NY21" s="98"/>
      <c r="NZ21" s="98"/>
      <c r="OA21" s="98"/>
      <c r="OB21" s="98"/>
      <c r="OC21" s="98"/>
      <c r="OD21" s="98"/>
      <c r="OE21" s="98"/>
      <c r="OF21" s="98"/>
      <c r="OG21" s="98"/>
      <c r="OH21" s="98"/>
      <c r="OI21" s="98"/>
      <c r="OJ21" s="98"/>
      <c r="OK21" s="98"/>
      <c r="OL21" s="98"/>
      <c r="OM21" s="98"/>
      <c r="ON21" s="98"/>
      <c r="OO21" s="98"/>
      <c r="OP21" s="98"/>
      <c r="OQ21" s="98"/>
      <c r="OR21" s="98"/>
      <c r="OS21" s="98"/>
      <c r="OT21" s="98"/>
      <c r="OU21" s="98"/>
      <c r="OV21" s="98"/>
      <c r="OW21" s="98"/>
      <c r="OX21" s="98"/>
      <c r="OY21" s="98"/>
      <c r="OZ21" s="98"/>
      <c r="PA21" s="98"/>
      <c r="PB21" s="98"/>
      <c r="PC21" s="98"/>
      <c r="PD21" s="98"/>
      <c r="PE21" s="98"/>
      <c r="PF21" s="98"/>
      <c r="PG21" s="98"/>
      <c r="PH21" s="98"/>
      <c r="PI21" s="98"/>
      <c r="PJ21" s="98"/>
      <c r="PK21" s="98"/>
      <c r="PL21" s="98"/>
      <c r="PM21" s="98"/>
      <c r="PN21" s="98"/>
      <c r="PO21" s="98"/>
      <c r="PP21" s="98"/>
      <c r="PQ21" s="98"/>
      <c r="PR21" s="98"/>
      <c r="PS21" s="98"/>
      <c r="PT21" s="98"/>
      <c r="PU21" s="98"/>
      <c r="PV21" s="98"/>
      <c r="PW21" s="98"/>
      <c r="PX21" s="98"/>
      <c r="PY21" s="98"/>
      <c r="PZ21" s="98"/>
      <c r="QA21" s="98"/>
      <c r="QB21" s="98"/>
      <c r="QC21" s="98"/>
      <c r="QD21" s="98"/>
      <c r="QE21" s="98"/>
      <c r="QF21" s="98"/>
      <c r="QG21" s="98"/>
      <c r="QH21" s="98"/>
      <c r="QI21" s="98"/>
      <c r="QJ21" s="98"/>
      <c r="QK21" s="98"/>
      <c r="QL21" s="98"/>
      <c r="QM21" s="98"/>
      <c r="QN21" s="98"/>
      <c r="QO21" s="98"/>
      <c r="QP21" s="98"/>
      <c r="QQ21" s="98"/>
      <c r="QR21" s="98"/>
      <c r="QS21" s="98"/>
      <c r="QT21" s="98"/>
      <c r="QU21" s="98"/>
      <c r="QV21" s="98"/>
      <c r="QW21" s="98"/>
      <c r="QX21" s="98"/>
      <c r="QY21" s="98"/>
      <c r="QZ21" s="98"/>
      <c r="RA21" s="98"/>
      <c r="RB21" s="98"/>
      <c r="RC21" s="98"/>
      <c r="RD21" s="98"/>
      <c r="RE21" s="98"/>
      <c r="RF21" s="98"/>
      <c r="RG21" s="98"/>
      <c r="RH21" s="98"/>
      <c r="RI21" s="98"/>
      <c r="RJ21" s="98"/>
      <c r="RK21" s="98"/>
      <c r="RL21" s="98"/>
      <c r="RM21" s="98"/>
      <c r="RN21" s="98"/>
      <c r="RO21" s="98"/>
      <c r="RP21" s="98"/>
      <c r="RQ21" s="98"/>
      <c r="RR21" s="98"/>
      <c r="RS21" s="98"/>
      <c r="RT21" s="98"/>
      <c r="RU21" s="98"/>
      <c r="RV21" s="98"/>
      <c r="RW21" s="98"/>
      <c r="RX21" s="98"/>
      <c r="RY21" s="98"/>
      <c r="RZ21" s="98"/>
      <c r="SA21" s="98"/>
      <c r="SB21" s="98"/>
      <c r="SC21" s="98"/>
      <c r="SD21" s="98"/>
      <c r="SE21" s="98"/>
      <c r="SF21" s="98"/>
      <c r="SG21" s="98"/>
      <c r="SH21" s="98"/>
      <c r="SI21" s="98"/>
      <c r="SJ21" s="98"/>
      <c r="SK21" s="98"/>
      <c r="SL21" s="98"/>
      <c r="SM21" s="98"/>
      <c r="SN21" s="98"/>
      <c r="SO21" s="98"/>
      <c r="SP21" s="98"/>
      <c r="SQ21" s="98"/>
      <c r="SR21" s="98"/>
      <c r="SS21" s="98"/>
      <c r="ST21" s="98"/>
      <c r="SU21" s="98"/>
      <c r="SV21" s="98"/>
      <c r="SW21" s="98"/>
      <c r="SX21" s="98"/>
      <c r="SY21" s="98"/>
      <c r="SZ21" s="98"/>
      <c r="TA21" s="98"/>
      <c r="TB21" s="98"/>
      <c r="TC21" s="98"/>
      <c r="TD21" s="98"/>
      <c r="TE21" s="98"/>
      <c r="TF21" s="98"/>
      <c r="TG21" s="98"/>
      <c r="TH21" s="98"/>
      <c r="TI21" s="98"/>
      <c r="TJ21" s="98"/>
      <c r="TK21" s="98"/>
      <c r="TL21" s="98"/>
      <c r="TM21" s="98"/>
      <c r="TN21" s="98"/>
      <c r="TO21" s="98"/>
      <c r="TP21" s="98"/>
      <c r="TQ21" s="98"/>
      <c r="TR21" s="98"/>
      <c r="TS21" s="98"/>
      <c r="TT21" s="98"/>
      <c r="TU21" s="98"/>
      <c r="TV21" s="98"/>
      <c r="TW21" s="98"/>
      <c r="TX21" s="98"/>
      <c r="TY21" s="98"/>
      <c r="TZ21" s="98"/>
      <c r="UA21" s="98"/>
      <c r="UB21" s="98"/>
      <c r="UC21" s="98"/>
      <c r="UD21" s="98"/>
      <c r="UE21" s="98"/>
      <c r="UF21" s="98"/>
      <c r="UG21" s="98"/>
      <c r="UH21" s="98"/>
      <c r="UI21" s="98"/>
      <c r="UJ21" s="98"/>
      <c r="UK21" s="98"/>
      <c r="UL21" s="98"/>
      <c r="UM21" s="98"/>
      <c r="UN21" s="98"/>
      <c r="UO21" s="98"/>
      <c r="UP21" s="98"/>
      <c r="UQ21" s="98"/>
      <c r="UR21" s="98"/>
      <c r="US21" s="98"/>
      <c r="UT21" s="98"/>
      <c r="UU21" s="98"/>
      <c r="UV21" s="98"/>
      <c r="UW21" s="98"/>
      <c r="UX21" s="98"/>
      <c r="UY21" s="98"/>
      <c r="UZ21" s="98"/>
      <c r="VA21" s="98"/>
      <c r="VB21" s="98"/>
      <c r="VC21" s="98"/>
      <c r="VD21" s="98"/>
      <c r="VE21" s="98"/>
      <c r="VF21" s="98"/>
      <c r="VG21" s="98"/>
      <c r="VH21" s="98"/>
      <c r="VI21" s="98"/>
      <c r="VJ21" s="98"/>
      <c r="VK21" s="98"/>
      <c r="VL21" s="98"/>
      <c r="VM21" s="98"/>
      <c r="VN21" s="98"/>
      <c r="VO21" s="98"/>
      <c r="VP21" s="98"/>
      <c r="VQ21" s="98"/>
      <c r="VR21" s="98"/>
      <c r="VS21" s="98"/>
      <c r="VT21" s="98"/>
      <c r="VU21" s="98"/>
      <c r="VV21" s="98"/>
      <c r="VW21" s="98"/>
      <c r="VX21" s="98"/>
      <c r="VY21" s="98"/>
      <c r="VZ21" s="98"/>
      <c r="WA21" s="98"/>
      <c r="WB21" s="98"/>
      <c r="WC21" s="98"/>
      <c r="WD21" s="98"/>
      <c r="WE21" s="98"/>
      <c r="WF21" s="98"/>
      <c r="WG21" s="98"/>
      <c r="WH21" s="98"/>
      <c r="WI21" s="98"/>
      <c r="WJ21" s="98"/>
      <c r="WK21" s="98"/>
      <c r="WL21" s="98"/>
      <c r="WM21" s="98"/>
      <c r="WN21" s="98"/>
      <c r="WO21" s="98"/>
      <c r="WP21" s="98"/>
      <c r="WQ21" s="98"/>
      <c r="WR21" s="98"/>
      <c r="WS21" s="98"/>
      <c r="WT21" s="98"/>
      <c r="WU21" s="98"/>
      <c r="WV21" s="98"/>
      <c r="WW21" s="98"/>
      <c r="WX21" s="98"/>
      <c r="WY21" s="98"/>
      <c r="WZ21" s="98"/>
      <c r="XA21" s="98"/>
      <c r="XB21" s="98"/>
      <c r="XC21" s="98"/>
      <c r="XD21" s="98"/>
      <c r="XE21" s="98"/>
      <c r="XF21" s="98"/>
      <c r="XG21" s="98"/>
      <c r="XH21" s="98"/>
      <c r="XI21" s="98"/>
      <c r="XJ21" s="98"/>
      <c r="XK21" s="98"/>
      <c r="XL21" s="98"/>
      <c r="XM21" s="98"/>
      <c r="XN21" s="98"/>
      <c r="XO21" s="98"/>
      <c r="XP21" s="98"/>
      <c r="XQ21" s="98"/>
      <c r="XR21" s="98"/>
      <c r="XS21" s="98"/>
      <c r="XT21" s="98"/>
      <c r="XU21" s="98"/>
      <c r="XV21" s="98"/>
      <c r="XW21" s="98"/>
      <c r="XX21" s="98"/>
      <c r="XY21" s="98"/>
      <c r="XZ21" s="98"/>
      <c r="YA21" s="98"/>
      <c r="YB21" s="98"/>
      <c r="YC21" s="98"/>
      <c r="YD21" s="98"/>
      <c r="YE21" s="98"/>
      <c r="YF21" s="98"/>
      <c r="YG21" s="98"/>
      <c r="YH21" s="98"/>
      <c r="YI21" s="98"/>
      <c r="YJ21" s="98"/>
      <c r="YK21" s="98"/>
      <c r="YL21" s="98"/>
      <c r="YM21" s="98"/>
      <c r="YN21" s="98"/>
      <c r="YO21" s="98"/>
      <c r="YP21" s="98"/>
      <c r="YQ21" s="98"/>
      <c r="YR21" s="98"/>
      <c r="YS21" s="98"/>
    </row>
    <row r="22" spans="1:669" s="303" customFormat="1" ht="63" x14ac:dyDescent="0.35">
      <c r="A22" s="448" t="str">
        <f t="shared" ref="A22:A25" si="6">+ CONCATENATE("ID", "-", B22, "-",C22, ".", D22, ".", E22)</f>
        <v>ID-DPD-2.1.1</v>
      </c>
      <c r="B22" s="224" t="s">
        <v>69</v>
      </c>
      <c r="C22" s="224">
        <f>C$21</f>
        <v>2</v>
      </c>
      <c r="D22" s="224">
        <f>D$21</f>
        <v>1</v>
      </c>
      <c r="E22" s="224">
        <v>1</v>
      </c>
      <c r="F22" s="487" t="s">
        <v>235</v>
      </c>
      <c r="G22" s="487" t="s">
        <v>236</v>
      </c>
      <c r="H22" s="487" t="s">
        <v>237</v>
      </c>
      <c r="I22" s="487" t="s">
        <v>238</v>
      </c>
      <c r="J22" s="217"/>
      <c r="K22" s="215"/>
      <c r="L22" s="492" t="s">
        <v>277</v>
      </c>
      <c r="M22" s="493"/>
      <c r="N22" s="494" t="s">
        <v>278</v>
      </c>
      <c r="O22" s="495" t="s">
        <v>69</v>
      </c>
      <c r="P22" s="494" t="s">
        <v>240</v>
      </c>
      <c r="Q22" s="494" t="s">
        <v>52</v>
      </c>
      <c r="R22" s="494" t="s">
        <v>14</v>
      </c>
      <c r="S22" s="129" t="s">
        <v>14</v>
      </c>
      <c r="T22" s="494" t="s">
        <v>17</v>
      </c>
      <c r="U22" s="218"/>
      <c r="V22" s="133"/>
      <c r="W22" s="133"/>
      <c r="X22" s="232">
        <v>0.2</v>
      </c>
      <c r="Y22" s="133"/>
      <c r="Z22" s="133"/>
      <c r="AA22" s="133"/>
      <c r="AB22" s="133"/>
      <c r="AC22" s="133"/>
      <c r="AD22" s="231"/>
      <c r="AE22" s="231"/>
      <c r="AF22" s="231"/>
      <c r="AG22" s="231"/>
      <c r="AH22" s="231"/>
      <c r="AI22" s="496" t="s">
        <v>279</v>
      </c>
      <c r="AJ22" s="496" t="s">
        <v>279</v>
      </c>
      <c r="AK22" s="129" t="s">
        <v>46</v>
      </c>
      <c r="AL22" s="241">
        <v>0</v>
      </c>
    </row>
    <row r="23" spans="1:669" s="266" customFormat="1" ht="42" x14ac:dyDescent="0.35">
      <c r="A23" s="263" t="str">
        <f t="shared" si="6"/>
        <v>ID-DPD-2.1.2</v>
      </c>
      <c r="B23" s="124" t="s">
        <v>69</v>
      </c>
      <c r="C23" s="124">
        <f t="shared" ref="C23:D25" si="7">C$21</f>
        <v>2</v>
      </c>
      <c r="D23" s="124">
        <f t="shared" si="7"/>
        <v>1</v>
      </c>
      <c r="E23" s="124">
        <v>2</v>
      </c>
      <c r="F23" s="485" t="s">
        <v>235</v>
      </c>
      <c r="G23" s="485" t="s">
        <v>236</v>
      </c>
      <c r="H23" s="485" t="s">
        <v>237</v>
      </c>
      <c r="I23" s="485" t="s">
        <v>238</v>
      </c>
      <c r="J23" s="135"/>
      <c r="K23" s="120"/>
      <c r="L23" s="743" t="s">
        <v>280</v>
      </c>
      <c r="M23" s="744"/>
      <c r="N23" s="121" t="s">
        <v>281</v>
      </c>
      <c r="O23" s="124" t="s">
        <v>69</v>
      </c>
      <c r="P23" s="489" t="s">
        <v>240</v>
      </c>
      <c r="Q23" s="121" t="s">
        <v>52</v>
      </c>
      <c r="R23" s="124" t="s">
        <v>43</v>
      </c>
      <c r="S23" s="129" t="s">
        <v>16</v>
      </c>
      <c r="T23" s="129" t="s">
        <v>16</v>
      </c>
      <c r="U23" s="122"/>
      <c r="V23" s="123"/>
      <c r="W23" s="123"/>
      <c r="X23" s="148">
        <v>0.2</v>
      </c>
      <c r="Y23" s="123"/>
      <c r="Z23" s="123"/>
      <c r="AA23" s="123"/>
      <c r="AB23" s="123"/>
      <c r="AC23" s="123"/>
      <c r="AD23" s="143"/>
      <c r="AE23" s="143"/>
      <c r="AF23" s="143"/>
      <c r="AG23" s="143"/>
      <c r="AH23" s="143"/>
      <c r="AI23" s="143"/>
      <c r="AJ23" s="143"/>
      <c r="AK23" s="121" t="s">
        <v>46</v>
      </c>
      <c r="AL23" s="265">
        <v>0</v>
      </c>
    </row>
    <row r="24" spans="1:669" s="303" customFormat="1" ht="42" x14ac:dyDescent="0.35">
      <c r="A24" s="448" t="str">
        <f t="shared" si="6"/>
        <v>ID-DPD-2.1.3</v>
      </c>
      <c r="B24" s="224" t="s">
        <v>69</v>
      </c>
      <c r="C24" s="224">
        <f t="shared" si="7"/>
        <v>2</v>
      </c>
      <c r="D24" s="224">
        <f t="shared" si="7"/>
        <v>1</v>
      </c>
      <c r="E24" s="224">
        <v>3</v>
      </c>
      <c r="F24" s="487" t="s">
        <v>235</v>
      </c>
      <c r="G24" s="487" t="s">
        <v>236</v>
      </c>
      <c r="H24" s="487" t="s">
        <v>237</v>
      </c>
      <c r="I24" s="487" t="s">
        <v>238</v>
      </c>
      <c r="J24" s="217"/>
      <c r="K24" s="215"/>
      <c r="L24" s="217" t="s">
        <v>282</v>
      </c>
      <c r="M24" s="215"/>
      <c r="N24" s="129" t="s">
        <v>283</v>
      </c>
      <c r="O24" s="224" t="s">
        <v>69</v>
      </c>
      <c r="P24" s="129" t="s">
        <v>261</v>
      </c>
      <c r="Q24" s="129" t="s">
        <v>52</v>
      </c>
      <c r="R24" s="224" t="s">
        <v>43</v>
      </c>
      <c r="S24" s="129" t="s">
        <v>16</v>
      </c>
      <c r="T24" s="129" t="s">
        <v>16</v>
      </c>
      <c r="U24" s="218"/>
      <c r="V24" s="133"/>
      <c r="W24" s="133"/>
      <c r="X24" s="232">
        <v>0.2</v>
      </c>
      <c r="Y24" s="133"/>
      <c r="Z24" s="133"/>
      <c r="AA24" s="133"/>
      <c r="AB24" s="133"/>
      <c r="AC24" s="133"/>
      <c r="AD24" s="231"/>
      <c r="AE24" s="231"/>
      <c r="AF24" s="231"/>
      <c r="AG24" s="231"/>
      <c r="AH24" s="231"/>
      <c r="AI24" s="231"/>
      <c r="AJ24" s="231"/>
      <c r="AK24" s="129" t="s">
        <v>46</v>
      </c>
      <c r="AL24" s="241">
        <v>0</v>
      </c>
    </row>
    <row r="25" spans="1:669" s="303" customFormat="1" ht="42" x14ac:dyDescent="0.35">
      <c r="A25" s="448" t="str">
        <f t="shared" si="6"/>
        <v>ID-DPD-2.1.4</v>
      </c>
      <c r="B25" s="224" t="s">
        <v>69</v>
      </c>
      <c r="C25" s="224">
        <f t="shared" si="7"/>
        <v>2</v>
      </c>
      <c r="D25" s="224">
        <f t="shared" si="7"/>
        <v>1</v>
      </c>
      <c r="E25" s="224">
        <v>4</v>
      </c>
      <c r="F25" s="487" t="s">
        <v>235</v>
      </c>
      <c r="G25" s="487" t="s">
        <v>236</v>
      </c>
      <c r="H25" s="487" t="s">
        <v>237</v>
      </c>
      <c r="I25" s="487" t="s">
        <v>238</v>
      </c>
      <c r="J25" s="217"/>
      <c r="K25" s="215"/>
      <c r="L25" s="217" t="s">
        <v>284</v>
      </c>
      <c r="M25" s="215"/>
      <c r="N25" s="129" t="s">
        <v>285</v>
      </c>
      <c r="O25" s="224" t="s">
        <v>69</v>
      </c>
      <c r="P25" s="129" t="s">
        <v>261</v>
      </c>
      <c r="Q25" s="129" t="s">
        <v>52</v>
      </c>
      <c r="R25" s="224" t="s">
        <v>43</v>
      </c>
      <c r="S25" s="129" t="s">
        <v>16</v>
      </c>
      <c r="T25" s="129" t="s">
        <v>16</v>
      </c>
      <c r="U25" s="218"/>
      <c r="V25" s="133"/>
      <c r="W25" s="133"/>
      <c r="X25" s="232">
        <v>0.2</v>
      </c>
      <c r="Y25" s="133"/>
      <c r="Z25" s="133"/>
      <c r="AA25" s="133"/>
      <c r="AB25" s="133"/>
      <c r="AC25" s="133"/>
      <c r="AD25" s="231"/>
      <c r="AE25" s="231"/>
      <c r="AF25" s="231"/>
      <c r="AG25" s="231"/>
      <c r="AH25" s="231"/>
      <c r="AI25" s="231"/>
      <c r="AJ25" s="231"/>
      <c r="AK25" s="129" t="s">
        <v>46</v>
      </c>
      <c r="AL25" s="241">
        <v>0</v>
      </c>
    </row>
    <row r="26" spans="1:669" s="303" customFormat="1" ht="42" x14ac:dyDescent="0.35">
      <c r="A26" s="448" t="str">
        <f t="shared" ref="A26:A28" si="8">+ CONCATENATE("ID", "-", B26, "-",C26, ".", D26, ".", E26)</f>
        <v>ID-DPD-2.1.5</v>
      </c>
      <c r="B26" s="224" t="s">
        <v>69</v>
      </c>
      <c r="C26" s="224">
        <f>C$21</f>
        <v>2</v>
      </c>
      <c r="D26" s="224">
        <f>D$21</f>
        <v>1</v>
      </c>
      <c r="E26" s="224">
        <v>5</v>
      </c>
      <c r="F26" s="487"/>
      <c r="G26" s="487"/>
      <c r="H26" s="487"/>
      <c r="I26" s="487"/>
      <c r="J26" s="217"/>
      <c r="K26" s="215"/>
      <c r="L26" s="217" t="s">
        <v>286</v>
      </c>
      <c r="M26" s="215"/>
      <c r="N26" s="129" t="s">
        <v>287</v>
      </c>
      <c r="O26" s="224" t="s">
        <v>69</v>
      </c>
      <c r="P26" s="129" t="s">
        <v>261</v>
      </c>
      <c r="Q26" s="129" t="s">
        <v>52</v>
      </c>
      <c r="R26" s="224"/>
      <c r="S26" s="129" t="s">
        <v>16</v>
      </c>
      <c r="T26" s="129" t="s">
        <v>17</v>
      </c>
      <c r="U26" s="218"/>
      <c r="V26" s="133"/>
      <c r="W26" s="133"/>
      <c r="X26" s="232">
        <v>0.2</v>
      </c>
      <c r="Y26" s="133"/>
      <c r="Z26" s="133"/>
      <c r="AA26" s="133"/>
      <c r="AB26" s="133"/>
      <c r="AC26" s="133"/>
      <c r="AD26" s="231"/>
      <c r="AE26" s="231"/>
      <c r="AF26" s="231"/>
      <c r="AG26" s="231"/>
      <c r="AH26" s="231"/>
      <c r="AI26" s="231"/>
      <c r="AJ26" s="231"/>
      <c r="AK26" s="129" t="s">
        <v>46</v>
      </c>
      <c r="AL26" s="241">
        <v>0</v>
      </c>
    </row>
    <row r="27" spans="1:669" s="290" customFormat="1" ht="42" x14ac:dyDescent="0.35">
      <c r="A27" s="100"/>
      <c r="B27" s="486" t="s">
        <v>69</v>
      </c>
      <c r="C27" s="486">
        <f>C26</f>
        <v>2</v>
      </c>
      <c r="D27" s="486">
        <v>2</v>
      </c>
      <c r="E27" s="486"/>
      <c r="F27" s="497"/>
      <c r="G27" s="497"/>
      <c r="H27" s="497"/>
      <c r="I27" s="497"/>
      <c r="J27" s="498"/>
      <c r="K27" s="810" t="s">
        <v>288</v>
      </c>
      <c r="L27" s="811"/>
      <c r="M27" s="811"/>
      <c r="N27" s="811"/>
      <c r="O27" s="812"/>
      <c r="P27" s="101" t="s">
        <v>240</v>
      </c>
      <c r="Q27" s="500"/>
      <c r="R27" s="501"/>
      <c r="S27" s="282" t="s">
        <v>14</v>
      </c>
      <c r="T27" s="282" t="s">
        <v>17</v>
      </c>
      <c r="U27" s="502"/>
      <c r="V27" s="311">
        <v>1</v>
      </c>
      <c r="W27" s="501"/>
      <c r="X27" s="150">
        <v>0.3</v>
      </c>
      <c r="Y27" s="501"/>
      <c r="Z27" s="501"/>
      <c r="AA27" s="501"/>
      <c r="AB27" s="501"/>
      <c r="AC27" s="501"/>
      <c r="AD27" s="499"/>
      <c r="AE27" s="499"/>
      <c r="AF27" s="499"/>
      <c r="AG27" s="499"/>
      <c r="AH27" s="499"/>
      <c r="AI27" s="499"/>
      <c r="AJ27" s="499"/>
      <c r="AK27" s="503" t="s">
        <v>46</v>
      </c>
      <c r="AL27" s="504">
        <f>AL28+AL33</f>
        <v>0</v>
      </c>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6"/>
      <c r="DE27" s="266"/>
      <c r="DF27" s="266"/>
      <c r="DG27" s="266"/>
      <c r="DH27" s="266"/>
      <c r="DI27" s="266"/>
      <c r="DJ27" s="266"/>
      <c r="DK27" s="266"/>
      <c r="DL27" s="266"/>
      <c r="DM27" s="266"/>
      <c r="DN27" s="266"/>
      <c r="DO27" s="266"/>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6"/>
      <c r="GT27" s="266"/>
      <c r="GU27" s="266"/>
      <c r="GV27" s="266"/>
      <c r="GW27" s="266"/>
      <c r="GX27" s="266"/>
      <c r="GY27" s="266"/>
      <c r="GZ27" s="266"/>
      <c r="HA27" s="266"/>
      <c r="HB27" s="266"/>
      <c r="HC27" s="266"/>
      <c r="HD27" s="266"/>
      <c r="HE27" s="266"/>
      <c r="HF27" s="266"/>
      <c r="HG27" s="266"/>
      <c r="HH27" s="266"/>
      <c r="HI27" s="266"/>
      <c r="HJ27" s="266"/>
      <c r="HK27" s="266"/>
      <c r="HL27" s="266"/>
      <c r="HM27" s="266"/>
      <c r="HN27" s="266"/>
      <c r="HO27" s="266"/>
      <c r="HP27" s="266"/>
      <c r="HQ27" s="266"/>
      <c r="HR27" s="266"/>
      <c r="HS27" s="266"/>
      <c r="HT27" s="266"/>
      <c r="HU27" s="266"/>
      <c r="HV27" s="266"/>
      <c r="HW27" s="266"/>
      <c r="HX27" s="266"/>
      <c r="HY27" s="266"/>
      <c r="HZ27" s="266"/>
      <c r="IA27" s="266"/>
      <c r="IB27" s="266"/>
      <c r="IC27" s="266"/>
      <c r="ID27" s="266"/>
      <c r="IE27" s="266"/>
      <c r="IF27" s="266"/>
      <c r="IG27" s="266"/>
      <c r="IH27" s="266"/>
      <c r="II27" s="266"/>
      <c r="IJ27" s="266"/>
      <c r="IK27" s="266"/>
      <c r="IL27" s="266"/>
      <c r="IM27" s="266"/>
      <c r="IN27" s="266"/>
      <c r="IO27" s="266"/>
      <c r="IP27" s="266"/>
      <c r="IQ27" s="266"/>
      <c r="IR27" s="266"/>
      <c r="IS27" s="266"/>
      <c r="IT27" s="266"/>
      <c r="IU27" s="266"/>
      <c r="IV27" s="266"/>
      <c r="IW27" s="266"/>
      <c r="IX27" s="266"/>
      <c r="IY27" s="266"/>
      <c r="IZ27" s="266"/>
      <c r="JA27" s="266"/>
      <c r="JB27" s="266"/>
      <c r="JC27" s="266"/>
      <c r="JD27" s="266"/>
      <c r="JE27" s="266"/>
      <c r="JF27" s="266"/>
      <c r="JG27" s="266"/>
      <c r="JH27" s="266"/>
      <c r="JI27" s="266"/>
      <c r="JJ27" s="266"/>
      <c r="JK27" s="266"/>
      <c r="JL27" s="266"/>
      <c r="JM27" s="266"/>
      <c r="JN27" s="266"/>
      <c r="JO27" s="266"/>
      <c r="JP27" s="266"/>
      <c r="JQ27" s="266"/>
      <c r="JR27" s="266"/>
      <c r="JS27" s="266"/>
      <c r="JT27" s="266"/>
      <c r="JU27" s="266"/>
      <c r="JV27" s="266"/>
      <c r="JW27" s="266"/>
      <c r="JX27" s="266"/>
      <c r="JY27" s="266"/>
      <c r="JZ27" s="266"/>
      <c r="KA27" s="266"/>
      <c r="KB27" s="266"/>
      <c r="KC27" s="266"/>
      <c r="KD27" s="266"/>
      <c r="KE27" s="266"/>
      <c r="KF27" s="266"/>
      <c r="KG27" s="266"/>
      <c r="KH27" s="266"/>
      <c r="KI27" s="266"/>
      <c r="KJ27" s="266"/>
      <c r="KK27" s="266"/>
      <c r="KL27" s="266"/>
      <c r="KM27" s="266"/>
      <c r="KN27" s="266"/>
      <c r="KO27" s="266"/>
      <c r="KP27" s="266"/>
      <c r="KQ27" s="266"/>
      <c r="KR27" s="266"/>
      <c r="KS27" s="266"/>
      <c r="KT27" s="266"/>
      <c r="KU27" s="266"/>
      <c r="KV27" s="266"/>
      <c r="KW27" s="266"/>
      <c r="KX27" s="266"/>
      <c r="KY27" s="266"/>
      <c r="KZ27" s="266"/>
      <c r="LA27" s="266"/>
      <c r="LB27" s="266"/>
      <c r="LC27" s="266"/>
      <c r="LD27" s="266"/>
      <c r="LE27" s="266"/>
      <c r="LF27" s="266"/>
      <c r="LG27" s="266"/>
      <c r="LH27" s="266"/>
      <c r="LI27" s="266"/>
      <c r="LJ27" s="266"/>
      <c r="LK27" s="266"/>
      <c r="LL27" s="266"/>
      <c r="LM27" s="266"/>
      <c r="LN27" s="266"/>
      <c r="LO27" s="266"/>
      <c r="LP27" s="266"/>
      <c r="LQ27" s="266"/>
      <c r="LR27" s="266"/>
      <c r="LS27" s="266"/>
      <c r="LT27" s="266"/>
      <c r="LU27" s="266"/>
      <c r="LV27" s="266"/>
      <c r="LW27" s="266"/>
      <c r="LX27" s="266"/>
      <c r="LY27" s="266"/>
      <c r="LZ27" s="266"/>
      <c r="MA27" s="266"/>
      <c r="MB27" s="266"/>
      <c r="MC27" s="266"/>
      <c r="MD27" s="266"/>
      <c r="ME27" s="266"/>
      <c r="MF27" s="266"/>
      <c r="MG27" s="266"/>
      <c r="MH27" s="266"/>
      <c r="MI27" s="266"/>
      <c r="MJ27" s="266"/>
      <c r="MK27" s="266"/>
      <c r="ML27" s="266"/>
      <c r="MM27" s="266"/>
      <c r="MN27" s="266"/>
      <c r="MO27" s="266"/>
      <c r="MP27" s="266"/>
      <c r="MQ27" s="266"/>
      <c r="MR27" s="266"/>
      <c r="MS27" s="266"/>
      <c r="MT27" s="266"/>
      <c r="MU27" s="266"/>
      <c r="MV27" s="266"/>
      <c r="MW27" s="266"/>
      <c r="MX27" s="266"/>
      <c r="MY27" s="266"/>
      <c r="MZ27" s="266"/>
      <c r="NA27" s="266"/>
      <c r="NB27" s="266"/>
      <c r="NC27" s="266"/>
      <c r="ND27" s="266"/>
      <c r="NE27" s="266"/>
      <c r="NF27" s="266"/>
      <c r="NG27" s="266"/>
      <c r="NH27" s="266"/>
      <c r="NI27" s="266"/>
      <c r="NJ27" s="266"/>
      <c r="NK27" s="266"/>
      <c r="NL27" s="266"/>
      <c r="NM27" s="266"/>
      <c r="NN27" s="266"/>
      <c r="NO27" s="266"/>
      <c r="NP27" s="266"/>
      <c r="NQ27" s="266"/>
      <c r="NR27" s="266"/>
      <c r="NS27" s="266"/>
      <c r="NT27" s="266"/>
      <c r="NU27" s="266"/>
      <c r="NV27" s="266"/>
      <c r="NW27" s="266"/>
      <c r="NX27" s="266"/>
      <c r="NY27" s="266"/>
      <c r="NZ27" s="266"/>
      <c r="OA27" s="266"/>
      <c r="OB27" s="266"/>
      <c r="OC27" s="266"/>
      <c r="OD27" s="266"/>
      <c r="OE27" s="266"/>
      <c r="OF27" s="266"/>
      <c r="OG27" s="266"/>
      <c r="OH27" s="266"/>
      <c r="OI27" s="266"/>
      <c r="OJ27" s="266"/>
      <c r="OK27" s="266"/>
      <c r="OL27" s="266"/>
      <c r="OM27" s="266"/>
      <c r="ON27" s="266"/>
      <c r="OO27" s="266"/>
      <c r="OP27" s="266"/>
      <c r="OQ27" s="266"/>
      <c r="OR27" s="266"/>
      <c r="OS27" s="266"/>
      <c r="OT27" s="266"/>
      <c r="OU27" s="266"/>
      <c r="OV27" s="266"/>
      <c r="OW27" s="266"/>
      <c r="OX27" s="266"/>
      <c r="OY27" s="266"/>
      <c r="OZ27" s="266"/>
      <c r="PA27" s="266"/>
      <c r="PB27" s="266"/>
      <c r="PC27" s="266"/>
      <c r="PD27" s="266"/>
      <c r="PE27" s="266"/>
      <c r="PF27" s="266"/>
      <c r="PG27" s="266"/>
      <c r="PH27" s="266"/>
      <c r="PI27" s="266"/>
      <c r="PJ27" s="266"/>
      <c r="PK27" s="266"/>
      <c r="PL27" s="266"/>
      <c r="PM27" s="266"/>
      <c r="PN27" s="266"/>
      <c r="PO27" s="266"/>
      <c r="PP27" s="266"/>
      <c r="PQ27" s="266"/>
      <c r="PR27" s="266"/>
      <c r="PS27" s="266"/>
      <c r="PT27" s="266"/>
      <c r="PU27" s="266"/>
      <c r="PV27" s="266"/>
      <c r="PW27" s="266"/>
      <c r="PX27" s="266"/>
      <c r="PY27" s="266"/>
      <c r="PZ27" s="266"/>
      <c r="QA27" s="266"/>
      <c r="QB27" s="266"/>
      <c r="QC27" s="266"/>
      <c r="QD27" s="266"/>
      <c r="QE27" s="266"/>
      <c r="QF27" s="266"/>
      <c r="QG27" s="266"/>
      <c r="QH27" s="266"/>
      <c r="QI27" s="266"/>
      <c r="QJ27" s="266"/>
      <c r="QK27" s="266"/>
      <c r="QL27" s="266"/>
      <c r="QM27" s="266"/>
      <c r="QN27" s="266"/>
      <c r="QO27" s="266"/>
      <c r="QP27" s="266"/>
      <c r="QQ27" s="266"/>
      <c r="QR27" s="266"/>
      <c r="QS27" s="266"/>
      <c r="QT27" s="266"/>
      <c r="QU27" s="266"/>
      <c r="QV27" s="266"/>
      <c r="QW27" s="266"/>
      <c r="QX27" s="266"/>
      <c r="QY27" s="266"/>
      <c r="QZ27" s="266"/>
      <c r="RA27" s="266"/>
      <c r="RB27" s="266"/>
      <c r="RC27" s="266"/>
      <c r="RD27" s="266"/>
      <c r="RE27" s="266"/>
      <c r="RF27" s="266"/>
      <c r="RG27" s="266"/>
      <c r="RH27" s="266"/>
      <c r="RI27" s="266"/>
      <c r="RJ27" s="266"/>
      <c r="RK27" s="266"/>
      <c r="RL27" s="266"/>
      <c r="RM27" s="266"/>
      <c r="RN27" s="266"/>
      <c r="RO27" s="266"/>
      <c r="RP27" s="266"/>
      <c r="RQ27" s="266"/>
      <c r="RR27" s="266"/>
      <c r="RS27" s="266"/>
      <c r="RT27" s="266"/>
      <c r="RU27" s="266"/>
      <c r="RV27" s="266"/>
      <c r="RW27" s="266"/>
      <c r="RX27" s="266"/>
      <c r="RY27" s="266"/>
      <c r="RZ27" s="266"/>
      <c r="SA27" s="266"/>
      <c r="SB27" s="266"/>
      <c r="SC27" s="266"/>
      <c r="SD27" s="266"/>
      <c r="SE27" s="266"/>
      <c r="SF27" s="266"/>
      <c r="SG27" s="266"/>
      <c r="SH27" s="266"/>
      <c r="SI27" s="266"/>
      <c r="SJ27" s="266"/>
      <c r="SK27" s="266"/>
      <c r="SL27" s="266"/>
      <c r="SM27" s="266"/>
      <c r="SN27" s="266"/>
      <c r="SO27" s="266"/>
      <c r="SP27" s="266"/>
      <c r="SQ27" s="266"/>
      <c r="SR27" s="266"/>
      <c r="SS27" s="266"/>
      <c r="ST27" s="266"/>
      <c r="SU27" s="266"/>
      <c r="SV27" s="266"/>
      <c r="SW27" s="266"/>
      <c r="SX27" s="266"/>
      <c r="SY27" s="266"/>
      <c r="SZ27" s="266"/>
      <c r="TA27" s="266"/>
      <c r="TB27" s="266"/>
      <c r="TC27" s="266"/>
      <c r="TD27" s="266"/>
      <c r="TE27" s="266"/>
      <c r="TF27" s="266"/>
      <c r="TG27" s="266"/>
      <c r="TH27" s="266"/>
      <c r="TI27" s="266"/>
      <c r="TJ27" s="266"/>
      <c r="TK27" s="266"/>
      <c r="TL27" s="266"/>
      <c r="TM27" s="266"/>
      <c r="TN27" s="266"/>
      <c r="TO27" s="266"/>
      <c r="TP27" s="266"/>
      <c r="TQ27" s="266"/>
      <c r="TR27" s="266"/>
      <c r="TS27" s="266"/>
      <c r="TT27" s="266"/>
      <c r="TU27" s="266"/>
      <c r="TV27" s="266"/>
      <c r="TW27" s="266"/>
      <c r="TX27" s="266"/>
      <c r="TY27" s="266"/>
      <c r="TZ27" s="266"/>
      <c r="UA27" s="266"/>
      <c r="UB27" s="266"/>
      <c r="UC27" s="266"/>
      <c r="UD27" s="266"/>
      <c r="UE27" s="266"/>
      <c r="UF27" s="266"/>
      <c r="UG27" s="266"/>
      <c r="UH27" s="266"/>
      <c r="UI27" s="266"/>
      <c r="UJ27" s="266"/>
      <c r="UK27" s="266"/>
      <c r="UL27" s="266"/>
      <c r="UM27" s="266"/>
      <c r="UN27" s="266"/>
      <c r="UO27" s="266"/>
      <c r="UP27" s="266"/>
      <c r="UQ27" s="266"/>
      <c r="UR27" s="266"/>
      <c r="US27" s="266"/>
      <c r="UT27" s="266"/>
      <c r="UU27" s="266"/>
      <c r="UV27" s="266"/>
      <c r="UW27" s="266"/>
      <c r="UX27" s="266"/>
      <c r="UY27" s="266"/>
      <c r="UZ27" s="266"/>
      <c r="VA27" s="266"/>
      <c r="VB27" s="266"/>
      <c r="VC27" s="266"/>
      <c r="VD27" s="266"/>
      <c r="VE27" s="266"/>
      <c r="VF27" s="266"/>
      <c r="VG27" s="266"/>
      <c r="VH27" s="266"/>
      <c r="VI27" s="266"/>
      <c r="VJ27" s="266"/>
      <c r="VK27" s="266"/>
      <c r="VL27" s="266"/>
      <c r="VM27" s="266"/>
      <c r="VN27" s="266"/>
      <c r="VO27" s="266"/>
      <c r="VP27" s="266"/>
      <c r="VQ27" s="266"/>
      <c r="VR27" s="266"/>
      <c r="VS27" s="266"/>
      <c r="VT27" s="266"/>
      <c r="VU27" s="266"/>
      <c r="VV27" s="266"/>
      <c r="VW27" s="266"/>
      <c r="VX27" s="266"/>
      <c r="VY27" s="266"/>
      <c r="VZ27" s="266"/>
      <c r="WA27" s="266"/>
      <c r="WB27" s="266"/>
      <c r="WC27" s="266"/>
      <c r="WD27" s="266"/>
      <c r="WE27" s="266"/>
      <c r="WF27" s="266"/>
      <c r="WG27" s="266"/>
      <c r="WH27" s="266"/>
      <c r="WI27" s="266"/>
      <c r="WJ27" s="266"/>
      <c r="WK27" s="266"/>
      <c r="WL27" s="266"/>
      <c r="WM27" s="266"/>
      <c r="WN27" s="266"/>
      <c r="WO27" s="266"/>
      <c r="WP27" s="266"/>
      <c r="WQ27" s="266"/>
      <c r="WR27" s="266"/>
      <c r="WS27" s="266"/>
      <c r="WT27" s="266"/>
      <c r="WU27" s="266"/>
      <c r="WV27" s="266"/>
      <c r="WW27" s="266"/>
      <c r="WX27" s="266"/>
      <c r="WY27" s="266"/>
      <c r="WZ27" s="266"/>
      <c r="XA27" s="266"/>
      <c r="XB27" s="266"/>
      <c r="XC27" s="266"/>
      <c r="XD27" s="266"/>
      <c r="XE27" s="266"/>
      <c r="XF27" s="266"/>
      <c r="XG27" s="266"/>
      <c r="XH27" s="266"/>
      <c r="XI27" s="266"/>
      <c r="XJ27" s="266"/>
      <c r="XK27" s="266"/>
      <c r="XL27" s="266"/>
      <c r="XM27" s="266"/>
      <c r="XN27" s="266"/>
      <c r="XO27" s="266"/>
      <c r="XP27" s="266"/>
      <c r="XQ27" s="266"/>
      <c r="XR27" s="266"/>
      <c r="XS27" s="266"/>
      <c r="XT27" s="266"/>
      <c r="XU27" s="266"/>
      <c r="XV27" s="266"/>
      <c r="XW27" s="266"/>
      <c r="XX27" s="266"/>
      <c r="XY27" s="266"/>
      <c r="XZ27" s="266"/>
      <c r="YA27" s="266"/>
      <c r="YB27" s="266"/>
      <c r="YC27" s="266"/>
      <c r="YD27" s="266"/>
      <c r="YE27" s="266"/>
      <c r="YF27" s="266"/>
      <c r="YG27" s="266"/>
      <c r="YH27" s="266"/>
      <c r="YI27" s="266"/>
      <c r="YJ27" s="266"/>
      <c r="YK27" s="266"/>
      <c r="YL27" s="266"/>
      <c r="YM27" s="266"/>
      <c r="YN27" s="266"/>
      <c r="YO27" s="266"/>
      <c r="YP27" s="266"/>
      <c r="YQ27" s="266"/>
      <c r="YR27" s="266"/>
      <c r="YS27" s="266"/>
    </row>
    <row r="28" spans="1:669" s="266" customFormat="1" ht="42" x14ac:dyDescent="0.35">
      <c r="A28" s="448" t="str">
        <f t="shared" si="8"/>
        <v>ID-DPD-2.2.1</v>
      </c>
      <c r="B28" s="224" t="s">
        <v>69</v>
      </c>
      <c r="C28" s="224">
        <f>C$21</f>
        <v>2</v>
      </c>
      <c r="D28" s="224">
        <v>2</v>
      </c>
      <c r="E28" s="224">
        <v>1</v>
      </c>
      <c r="F28" s="263"/>
      <c r="G28" s="263"/>
      <c r="H28" s="263"/>
      <c r="I28" s="263"/>
      <c r="J28" s="135"/>
      <c r="K28" s="120"/>
      <c r="L28" s="135" t="s">
        <v>289</v>
      </c>
      <c r="M28" s="120"/>
      <c r="N28" s="121" t="s">
        <v>290</v>
      </c>
      <c r="O28" s="124" t="s">
        <v>69</v>
      </c>
      <c r="P28" s="121" t="s">
        <v>240</v>
      </c>
      <c r="Q28" s="121" t="s">
        <v>52</v>
      </c>
      <c r="R28" s="124"/>
      <c r="S28" s="121" t="s">
        <v>14</v>
      </c>
      <c r="T28" s="121" t="s">
        <v>17</v>
      </c>
      <c r="U28" s="130"/>
      <c r="V28" s="124"/>
      <c r="W28" s="124"/>
      <c r="X28" s="148">
        <v>1</v>
      </c>
      <c r="Y28" s="124"/>
      <c r="Z28" s="124"/>
      <c r="AA28" s="124"/>
      <c r="AB28" s="124"/>
      <c r="AC28" s="124"/>
      <c r="AD28" s="120"/>
      <c r="AE28" s="120"/>
      <c r="AF28" s="120"/>
      <c r="AG28" s="120"/>
      <c r="AH28" s="120"/>
      <c r="AI28" s="120"/>
      <c r="AJ28" s="120"/>
      <c r="AK28" s="121" t="s">
        <v>46</v>
      </c>
      <c r="AL28" s="272">
        <v>0</v>
      </c>
    </row>
    <row r="29" spans="1:669" s="99" customFormat="1" ht="63" x14ac:dyDescent="0.35">
      <c r="A29" s="87"/>
      <c r="B29" s="490" t="s">
        <v>69</v>
      </c>
      <c r="C29" s="490">
        <v>3</v>
      </c>
      <c r="D29" s="490"/>
      <c r="E29" s="490"/>
      <c r="F29" s="505" t="s">
        <v>235</v>
      </c>
      <c r="G29" s="505" t="s">
        <v>236</v>
      </c>
      <c r="H29" s="505" t="s">
        <v>237</v>
      </c>
      <c r="I29" s="505" t="s">
        <v>238</v>
      </c>
      <c r="J29" s="850" t="s">
        <v>291</v>
      </c>
      <c r="K29" s="851"/>
      <c r="L29" s="851"/>
      <c r="M29" s="851"/>
      <c r="N29" s="851"/>
      <c r="O29" s="852"/>
      <c r="P29" s="310" t="s">
        <v>240</v>
      </c>
      <c r="Q29" s="310"/>
      <c r="R29" s="474" t="s">
        <v>113</v>
      </c>
      <c r="S29" s="310" t="s">
        <v>14</v>
      </c>
      <c r="T29" s="310" t="s">
        <v>17</v>
      </c>
      <c r="U29" s="475" t="s">
        <v>292</v>
      </c>
      <c r="V29" s="476">
        <v>0.8</v>
      </c>
      <c r="W29" s="92" t="s">
        <v>45</v>
      </c>
      <c r="X29" s="151">
        <v>0.4</v>
      </c>
      <c r="Y29" s="477"/>
      <c r="Z29" s="477"/>
      <c r="AA29" s="477"/>
      <c r="AB29" s="477"/>
      <c r="AC29" s="477"/>
      <c r="AD29" s="477"/>
      <c r="AE29" s="477"/>
      <c r="AF29" s="477"/>
      <c r="AG29" s="477"/>
      <c r="AH29" s="477"/>
      <c r="AI29" s="477"/>
      <c r="AJ29" s="477"/>
      <c r="AK29" s="478" t="s">
        <v>46</v>
      </c>
      <c r="AL29" s="236">
        <f>AL30</f>
        <v>4500000</v>
      </c>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c r="IV29" s="98"/>
      <c r="IW29" s="98"/>
      <c r="IX29" s="98"/>
      <c r="IY29" s="98"/>
      <c r="IZ29" s="98"/>
      <c r="JA29" s="98"/>
      <c r="JB29" s="98"/>
      <c r="JC29" s="98"/>
      <c r="JD29" s="98"/>
      <c r="JE29" s="98"/>
      <c r="JF29" s="98"/>
      <c r="JG29" s="98"/>
      <c r="JH29" s="98"/>
      <c r="JI29" s="98"/>
      <c r="JJ29" s="98"/>
      <c r="JK29" s="98"/>
      <c r="JL29" s="98"/>
      <c r="JM29" s="98"/>
      <c r="JN29" s="98"/>
      <c r="JO29" s="98"/>
      <c r="JP29" s="98"/>
      <c r="JQ29" s="98"/>
      <c r="JR29" s="98"/>
      <c r="JS29" s="98"/>
      <c r="JT29" s="98"/>
      <c r="JU29" s="98"/>
      <c r="JV29" s="98"/>
      <c r="JW29" s="98"/>
      <c r="JX29" s="98"/>
      <c r="JY29" s="98"/>
      <c r="JZ29" s="98"/>
      <c r="KA29" s="98"/>
      <c r="KB29" s="98"/>
      <c r="KC29" s="98"/>
      <c r="KD29" s="98"/>
      <c r="KE29" s="98"/>
      <c r="KF29" s="98"/>
      <c r="KG29" s="98"/>
      <c r="KH29" s="98"/>
      <c r="KI29" s="98"/>
      <c r="KJ29" s="98"/>
      <c r="KK29" s="98"/>
      <c r="KL29" s="98"/>
      <c r="KM29" s="98"/>
      <c r="KN29" s="98"/>
      <c r="KO29" s="98"/>
      <c r="KP29" s="98"/>
      <c r="KQ29" s="98"/>
      <c r="KR29" s="98"/>
      <c r="KS29" s="98"/>
      <c r="KT29" s="98"/>
      <c r="KU29" s="98"/>
      <c r="KV29" s="98"/>
      <c r="KW29" s="98"/>
      <c r="KX29" s="98"/>
      <c r="KY29" s="98"/>
      <c r="KZ29" s="98"/>
      <c r="LA29" s="98"/>
      <c r="LB29" s="98"/>
      <c r="LC29" s="98"/>
      <c r="LD29" s="98"/>
      <c r="LE29" s="98"/>
      <c r="LF29" s="98"/>
      <c r="LG29" s="98"/>
      <c r="LH29" s="98"/>
      <c r="LI29" s="98"/>
      <c r="LJ29" s="98"/>
      <c r="LK29" s="98"/>
      <c r="LL29" s="98"/>
      <c r="LM29" s="98"/>
      <c r="LN29" s="98"/>
      <c r="LO29" s="98"/>
      <c r="LP29" s="98"/>
      <c r="LQ29" s="98"/>
      <c r="LR29" s="98"/>
      <c r="LS29" s="98"/>
      <c r="LT29" s="98"/>
      <c r="LU29" s="98"/>
      <c r="LV29" s="98"/>
      <c r="LW29" s="98"/>
      <c r="LX29" s="98"/>
      <c r="LY29" s="98"/>
      <c r="LZ29" s="98"/>
      <c r="MA29" s="98"/>
      <c r="MB29" s="98"/>
      <c r="MC29" s="98"/>
      <c r="MD29" s="98"/>
      <c r="ME29" s="98"/>
      <c r="MF29" s="98"/>
      <c r="MG29" s="98"/>
      <c r="MH29" s="98"/>
      <c r="MI29" s="98"/>
      <c r="MJ29" s="98"/>
      <c r="MK29" s="98"/>
      <c r="ML29" s="98"/>
      <c r="MM29" s="98"/>
      <c r="MN29" s="98"/>
      <c r="MO29" s="98"/>
      <c r="MP29" s="98"/>
      <c r="MQ29" s="98"/>
      <c r="MR29" s="98"/>
      <c r="MS29" s="98"/>
      <c r="MT29" s="98"/>
      <c r="MU29" s="98"/>
      <c r="MV29" s="98"/>
      <c r="MW29" s="98"/>
      <c r="MX29" s="98"/>
      <c r="MY29" s="98"/>
      <c r="MZ29" s="98"/>
      <c r="NA29" s="98"/>
      <c r="NB29" s="98"/>
      <c r="NC29" s="98"/>
      <c r="ND29" s="98"/>
      <c r="NE29" s="98"/>
      <c r="NF29" s="98"/>
      <c r="NG29" s="98"/>
      <c r="NH29" s="98"/>
      <c r="NI29" s="98"/>
      <c r="NJ29" s="98"/>
      <c r="NK29" s="98"/>
      <c r="NL29" s="98"/>
      <c r="NM29" s="98"/>
      <c r="NN29" s="98"/>
      <c r="NO29" s="98"/>
      <c r="NP29" s="98"/>
      <c r="NQ29" s="98"/>
      <c r="NR29" s="98"/>
      <c r="NS29" s="98"/>
      <c r="NT29" s="98"/>
      <c r="NU29" s="98"/>
      <c r="NV29" s="98"/>
      <c r="NW29" s="98"/>
      <c r="NX29" s="98"/>
      <c r="NY29" s="98"/>
      <c r="NZ29" s="98"/>
      <c r="OA29" s="98"/>
      <c r="OB29" s="98"/>
      <c r="OC29" s="98"/>
      <c r="OD29" s="98"/>
      <c r="OE29" s="98"/>
      <c r="OF29" s="98"/>
      <c r="OG29" s="98"/>
      <c r="OH29" s="98"/>
      <c r="OI29" s="98"/>
      <c r="OJ29" s="98"/>
      <c r="OK29" s="98"/>
      <c r="OL29" s="98"/>
      <c r="OM29" s="98"/>
      <c r="ON29" s="98"/>
      <c r="OO29" s="98"/>
      <c r="OP29" s="98"/>
      <c r="OQ29" s="98"/>
      <c r="OR29" s="98"/>
      <c r="OS29" s="98"/>
      <c r="OT29" s="98"/>
      <c r="OU29" s="98"/>
      <c r="OV29" s="98"/>
      <c r="OW29" s="98"/>
      <c r="OX29" s="98"/>
      <c r="OY29" s="98"/>
      <c r="OZ29" s="98"/>
      <c r="PA29" s="98"/>
      <c r="PB29" s="98"/>
      <c r="PC29" s="98"/>
      <c r="PD29" s="98"/>
      <c r="PE29" s="98"/>
      <c r="PF29" s="98"/>
      <c r="PG29" s="98"/>
      <c r="PH29" s="98"/>
      <c r="PI29" s="98"/>
      <c r="PJ29" s="98"/>
      <c r="PK29" s="98"/>
      <c r="PL29" s="98"/>
      <c r="PM29" s="98"/>
      <c r="PN29" s="98"/>
      <c r="PO29" s="98"/>
      <c r="PP29" s="98"/>
      <c r="PQ29" s="98"/>
      <c r="PR29" s="98"/>
      <c r="PS29" s="98"/>
      <c r="PT29" s="98"/>
      <c r="PU29" s="98"/>
      <c r="PV29" s="98"/>
      <c r="PW29" s="98"/>
      <c r="PX29" s="98"/>
      <c r="PY29" s="98"/>
      <c r="PZ29" s="98"/>
      <c r="QA29" s="98"/>
      <c r="QB29" s="98"/>
      <c r="QC29" s="98"/>
      <c r="QD29" s="98"/>
      <c r="QE29" s="98"/>
      <c r="QF29" s="98"/>
      <c r="QG29" s="98"/>
      <c r="QH29" s="98"/>
      <c r="QI29" s="98"/>
      <c r="QJ29" s="98"/>
      <c r="QK29" s="98"/>
      <c r="QL29" s="98"/>
      <c r="QM29" s="98"/>
      <c r="QN29" s="98"/>
      <c r="QO29" s="98"/>
      <c r="QP29" s="98"/>
      <c r="QQ29" s="98"/>
      <c r="QR29" s="98"/>
      <c r="QS29" s="98"/>
      <c r="QT29" s="98"/>
      <c r="QU29" s="98"/>
      <c r="QV29" s="98"/>
      <c r="QW29" s="98"/>
      <c r="QX29" s="98"/>
      <c r="QY29" s="98"/>
      <c r="QZ29" s="98"/>
      <c r="RA29" s="98"/>
      <c r="RB29" s="98"/>
      <c r="RC29" s="98"/>
      <c r="RD29" s="98"/>
      <c r="RE29" s="98"/>
      <c r="RF29" s="98"/>
      <c r="RG29" s="98"/>
      <c r="RH29" s="98"/>
      <c r="RI29" s="98"/>
      <c r="RJ29" s="98"/>
      <c r="RK29" s="98"/>
      <c r="RL29" s="98"/>
      <c r="RM29" s="98"/>
      <c r="RN29" s="98"/>
      <c r="RO29" s="98"/>
      <c r="RP29" s="98"/>
      <c r="RQ29" s="98"/>
      <c r="RR29" s="98"/>
      <c r="RS29" s="98"/>
      <c r="RT29" s="98"/>
      <c r="RU29" s="98"/>
      <c r="RV29" s="98"/>
      <c r="RW29" s="98"/>
      <c r="RX29" s="98"/>
      <c r="RY29" s="98"/>
      <c r="RZ29" s="98"/>
      <c r="SA29" s="98"/>
      <c r="SB29" s="98"/>
      <c r="SC29" s="98"/>
      <c r="SD29" s="98"/>
      <c r="SE29" s="98"/>
      <c r="SF29" s="98"/>
      <c r="SG29" s="98"/>
      <c r="SH29" s="98"/>
      <c r="SI29" s="98"/>
      <c r="SJ29" s="98"/>
      <c r="SK29" s="98"/>
      <c r="SL29" s="98"/>
      <c r="SM29" s="98"/>
      <c r="SN29" s="98"/>
      <c r="SO29" s="98"/>
      <c r="SP29" s="98"/>
      <c r="SQ29" s="98"/>
      <c r="SR29" s="98"/>
      <c r="SS29" s="98"/>
      <c r="ST29" s="98"/>
      <c r="SU29" s="98"/>
      <c r="SV29" s="98"/>
      <c r="SW29" s="98"/>
      <c r="SX29" s="98"/>
      <c r="SY29" s="98"/>
      <c r="SZ29" s="98"/>
      <c r="TA29" s="98"/>
      <c r="TB29" s="98"/>
      <c r="TC29" s="98"/>
      <c r="TD29" s="98"/>
      <c r="TE29" s="98"/>
      <c r="TF29" s="98"/>
      <c r="TG29" s="98"/>
      <c r="TH29" s="98"/>
      <c r="TI29" s="98"/>
      <c r="TJ29" s="98"/>
      <c r="TK29" s="98"/>
      <c r="TL29" s="98"/>
      <c r="TM29" s="98"/>
      <c r="TN29" s="98"/>
      <c r="TO29" s="98"/>
      <c r="TP29" s="98"/>
      <c r="TQ29" s="98"/>
      <c r="TR29" s="98"/>
      <c r="TS29" s="98"/>
      <c r="TT29" s="98"/>
      <c r="TU29" s="98"/>
      <c r="TV29" s="98"/>
      <c r="TW29" s="98"/>
      <c r="TX29" s="98"/>
      <c r="TY29" s="98"/>
      <c r="TZ29" s="98"/>
      <c r="UA29" s="98"/>
      <c r="UB29" s="98"/>
      <c r="UC29" s="98"/>
      <c r="UD29" s="98"/>
      <c r="UE29" s="98"/>
      <c r="UF29" s="98"/>
      <c r="UG29" s="98"/>
      <c r="UH29" s="98"/>
      <c r="UI29" s="98"/>
      <c r="UJ29" s="98"/>
      <c r="UK29" s="98"/>
      <c r="UL29" s="98"/>
      <c r="UM29" s="98"/>
      <c r="UN29" s="98"/>
      <c r="UO29" s="98"/>
      <c r="UP29" s="98"/>
      <c r="UQ29" s="98"/>
      <c r="UR29" s="98"/>
      <c r="US29" s="98"/>
      <c r="UT29" s="98"/>
      <c r="UU29" s="98"/>
      <c r="UV29" s="98"/>
      <c r="UW29" s="98"/>
      <c r="UX29" s="98"/>
      <c r="UY29" s="98"/>
      <c r="UZ29" s="98"/>
      <c r="VA29" s="98"/>
      <c r="VB29" s="98"/>
      <c r="VC29" s="98"/>
      <c r="VD29" s="98"/>
      <c r="VE29" s="98"/>
      <c r="VF29" s="98"/>
      <c r="VG29" s="98"/>
      <c r="VH29" s="98"/>
      <c r="VI29" s="98"/>
      <c r="VJ29" s="98"/>
      <c r="VK29" s="98"/>
      <c r="VL29" s="98"/>
      <c r="VM29" s="98"/>
      <c r="VN29" s="98"/>
      <c r="VO29" s="98"/>
      <c r="VP29" s="98"/>
      <c r="VQ29" s="98"/>
      <c r="VR29" s="98"/>
      <c r="VS29" s="98"/>
      <c r="VT29" s="98"/>
      <c r="VU29" s="98"/>
      <c r="VV29" s="98"/>
      <c r="VW29" s="98"/>
      <c r="VX29" s="98"/>
      <c r="VY29" s="98"/>
      <c r="VZ29" s="98"/>
      <c r="WA29" s="98"/>
      <c r="WB29" s="98"/>
      <c r="WC29" s="98"/>
      <c r="WD29" s="98"/>
      <c r="WE29" s="98"/>
      <c r="WF29" s="98"/>
      <c r="WG29" s="98"/>
      <c r="WH29" s="98"/>
      <c r="WI29" s="98"/>
      <c r="WJ29" s="98"/>
      <c r="WK29" s="98"/>
      <c r="WL29" s="98"/>
      <c r="WM29" s="98"/>
      <c r="WN29" s="98"/>
      <c r="WO29" s="98"/>
      <c r="WP29" s="98"/>
      <c r="WQ29" s="98"/>
      <c r="WR29" s="98"/>
      <c r="WS29" s="98"/>
      <c r="WT29" s="98"/>
      <c r="WU29" s="98"/>
      <c r="WV29" s="98"/>
      <c r="WW29" s="98"/>
      <c r="WX29" s="98"/>
      <c r="WY29" s="98"/>
      <c r="WZ29" s="98"/>
      <c r="XA29" s="98"/>
      <c r="XB29" s="98"/>
      <c r="XC29" s="98"/>
      <c r="XD29" s="98"/>
      <c r="XE29" s="98"/>
      <c r="XF29" s="98"/>
      <c r="XG29" s="98"/>
      <c r="XH29" s="98"/>
      <c r="XI29" s="98"/>
      <c r="XJ29" s="98"/>
      <c r="XK29" s="98"/>
      <c r="XL29" s="98"/>
      <c r="XM29" s="98"/>
      <c r="XN29" s="98"/>
      <c r="XO29" s="98"/>
      <c r="XP29" s="98"/>
      <c r="XQ29" s="98"/>
      <c r="XR29" s="98"/>
      <c r="XS29" s="98"/>
      <c r="XT29" s="98"/>
      <c r="XU29" s="98"/>
      <c r="XV29" s="98"/>
      <c r="XW29" s="98"/>
      <c r="XX29" s="98"/>
      <c r="XY29" s="98"/>
      <c r="XZ29" s="98"/>
      <c r="YA29" s="98"/>
      <c r="YB29" s="98"/>
      <c r="YC29" s="98"/>
      <c r="YD29" s="98"/>
      <c r="YE29" s="98"/>
      <c r="YF29" s="98"/>
      <c r="YG29" s="98"/>
      <c r="YH29" s="98"/>
      <c r="YI29" s="98"/>
      <c r="YJ29" s="98"/>
      <c r="YK29" s="98"/>
      <c r="YL29" s="98"/>
      <c r="YM29" s="98"/>
      <c r="YN29" s="98"/>
      <c r="YO29" s="98"/>
      <c r="YP29" s="98"/>
      <c r="YQ29" s="98"/>
      <c r="YR29" s="98"/>
      <c r="YS29" s="98"/>
    </row>
    <row r="30" spans="1:669" s="243" customFormat="1" ht="42" x14ac:dyDescent="0.35">
      <c r="A30" s="100"/>
      <c r="B30" s="486" t="s">
        <v>69</v>
      </c>
      <c r="C30" s="486">
        <v>3</v>
      </c>
      <c r="D30" s="486">
        <v>1</v>
      </c>
      <c r="E30" s="486"/>
      <c r="F30" s="481" t="s">
        <v>235</v>
      </c>
      <c r="G30" s="481" t="s">
        <v>236</v>
      </c>
      <c r="H30" s="481" t="s">
        <v>237</v>
      </c>
      <c r="I30" s="481" t="s">
        <v>238</v>
      </c>
      <c r="J30" s="100"/>
      <c r="K30" s="745" t="s">
        <v>293</v>
      </c>
      <c r="L30" s="746"/>
      <c r="M30" s="746"/>
      <c r="N30" s="746"/>
      <c r="O30" s="747"/>
      <c r="P30" s="101" t="s">
        <v>240</v>
      </c>
      <c r="Q30" s="101"/>
      <c r="R30" s="102" t="s">
        <v>113</v>
      </c>
      <c r="S30" s="101" t="s">
        <v>14</v>
      </c>
      <c r="T30" s="101" t="s">
        <v>17</v>
      </c>
      <c r="U30" s="259"/>
      <c r="V30" s="103">
        <v>0.8</v>
      </c>
      <c r="W30" s="260" t="s">
        <v>45</v>
      </c>
      <c r="X30" s="150">
        <v>1</v>
      </c>
      <c r="Y30" s="102">
        <v>0.1</v>
      </c>
      <c r="Z30" s="102"/>
      <c r="AA30" s="102">
        <v>0.2</v>
      </c>
      <c r="AB30" s="102"/>
      <c r="AC30" s="261">
        <v>0.2</v>
      </c>
      <c r="AD30" s="108"/>
      <c r="AE30" s="261">
        <v>0.3</v>
      </c>
      <c r="AF30" s="108"/>
      <c r="AG30" s="108"/>
      <c r="AH30" s="108"/>
      <c r="AI30" s="108"/>
      <c r="AJ30" s="108"/>
      <c r="AK30" s="101" t="s">
        <v>46</v>
      </c>
      <c r="AL30" s="262">
        <f>SUM(AL31:AL35)</f>
        <v>4500000</v>
      </c>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c r="IV30" s="98"/>
      <c r="IW30" s="98"/>
      <c r="IX30" s="98"/>
      <c r="IY30" s="98"/>
      <c r="IZ30" s="98"/>
      <c r="JA30" s="98"/>
      <c r="JB30" s="98"/>
      <c r="JC30" s="98"/>
      <c r="JD30" s="98"/>
      <c r="JE30" s="98"/>
      <c r="JF30" s="98"/>
      <c r="JG30" s="98"/>
      <c r="JH30" s="98"/>
      <c r="JI30" s="98"/>
      <c r="JJ30" s="98"/>
      <c r="JK30" s="98"/>
      <c r="JL30" s="98"/>
      <c r="JM30" s="98"/>
      <c r="JN30" s="98"/>
      <c r="JO30" s="98"/>
      <c r="JP30" s="98"/>
      <c r="JQ30" s="98"/>
      <c r="JR30" s="98"/>
      <c r="JS30" s="98"/>
      <c r="JT30" s="98"/>
      <c r="JU30" s="98"/>
      <c r="JV30" s="98"/>
      <c r="JW30" s="98"/>
      <c r="JX30" s="98"/>
      <c r="JY30" s="98"/>
      <c r="JZ30" s="98"/>
      <c r="KA30" s="98"/>
      <c r="KB30" s="98"/>
      <c r="KC30" s="98"/>
      <c r="KD30" s="98"/>
      <c r="KE30" s="98"/>
      <c r="KF30" s="98"/>
      <c r="KG30" s="98"/>
      <c r="KH30" s="98"/>
      <c r="KI30" s="98"/>
      <c r="KJ30" s="98"/>
      <c r="KK30" s="98"/>
      <c r="KL30" s="98"/>
      <c r="KM30" s="98"/>
      <c r="KN30" s="98"/>
      <c r="KO30" s="98"/>
      <c r="KP30" s="98"/>
      <c r="KQ30" s="98"/>
      <c r="KR30" s="98"/>
      <c r="KS30" s="98"/>
      <c r="KT30" s="98"/>
      <c r="KU30" s="98"/>
      <c r="KV30" s="98"/>
      <c r="KW30" s="98"/>
      <c r="KX30" s="98"/>
      <c r="KY30" s="98"/>
      <c r="KZ30" s="98"/>
      <c r="LA30" s="98"/>
      <c r="LB30" s="98"/>
      <c r="LC30" s="98"/>
      <c r="LD30" s="98"/>
      <c r="LE30" s="98"/>
      <c r="LF30" s="98"/>
      <c r="LG30" s="98"/>
      <c r="LH30" s="98"/>
      <c r="LI30" s="98"/>
      <c r="LJ30" s="98"/>
      <c r="LK30" s="98"/>
      <c r="LL30" s="98"/>
      <c r="LM30" s="98"/>
      <c r="LN30" s="98"/>
      <c r="LO30" s="98"/>
      <c r="LP30" s="98"/>
      <c r="LQ30" s="98"/>
      <c r="LR30" s="98"/>
      <c r="LS30" s="98"/>
      <c r="LT30" s="98"/>
      <c r="LU30" s="98"/>
      <c r="LV30" s="98"/>
      <c r="LW30" s="98"/>
      <c r="LX30" s="98"/>
      <c r="LY30" s="98"/>
      <c r="LZ30" s="98"/>
      <c r="MA30" s="98"/>
      <c r="MB30" s="98"/>
      <c r="MC30" s="98"/>
      <c r="MD30" s="98"/>
      <c r="ME30" s="98"/>
      <c r="MF30" s="98"/>
      <c r="MG30" s="98"/>
      <c r="MH30" s="98"/>
      <c r="MI30" s="98"/>
      <c r="MJ30" s="98"/>
      <c r="MK30" s="98"/>
      <c r="ML30" s="98"/>
      <c r="MM30" s="98"/>
      <c r="MN30" s="98"/>
      <c r="MO30" s="98"/>
      <c r="MP30" s="98"/>
      <c r="MQ30" s="98"/>
      <c r="MR30" s="98"/>
      <c r="MS30" s="98"/>
      <c r="MT30" s="98"/>
      <c r="MU30" s="98"/>
      <c r="MV30" s="98"/>
      <c r="MW30" s="98"/>
      <c r="MX30" s="98"/>
      <c r="MY30" s="98"/>
      <c r="MZ30" s="98"/>
      <c r="NA30" s="98"/>
      <c r="NB30" s="98"/>
      <c r="NC30" s="98"/>
      <c r="ND30" s="98"/>
      <c r="NE30" s="98"/>
      <c r="NF30" s="98"/>
      <c r="NG30" s="98"/>
      <c r="NH30" s="98"/>
      <c r="NI30" s="98"/>
      <c r="NJ30" s="98"/>
      <c r="NK30" s="98"/>
      <c r="NL30" s="98"/>
      <c r="NM30" s="98"/>
      <c r="NN30" s="98"/>
      <c r="NO30" s="98"/>
      <c r="NP30" s="98"/>
      <c r="NQ30" s="98"/>
      <c r="NR30" s="98"/>
      <c r="NS30" s="98"/>
      <c r="NT30" s="98"/>
      <c r="NU30" s="98"/>
      <c r="NV30" s="98"/>
      <c r="NW30" s="98"/>
      <c r="NX30" s="98"/>
      <c r="NY30" s="98"/>
      <c r="NZ30" s="98"/>
      <c r="OA30" s="98"/>
      <c r="OB30" s="98"/>
      <c r="OC30" s="98"/>
      <c r="OD30" s="98"/>
      <c r="OE30" s="98"/>
      <c r="OF30" s="98"/>
      <c r="OG30" s="98"/>
      <c r="OH30" s="98"/>
      <c r="OI30" s="98"/>
      <c r="OJ30" s="98"/>
      <c r="OK30" s="98"/>
      <c r="OL30" s="98"/>
      <c r="OM30" s="98"/>
      <c r="ON30" s="98"/>
      <c r="OO30" s="98"/>
      <c r="OP30" s="98"/>
      <c r="OQ30" s="98"/>
      <c r="OR30" s="98"/>
      <c r="OS30" s="98"/>
      <c r="OT30" s="98"/>
      <c r="OU30" s="98"/>
      <c r="OV30" s="98"/>
      <c r="OW30" s="98"/>
      <c r="OX30" s="98"/>
      <c r="OY30" s="98"/>
      <c r="OZ30" s="98"/>
      <c r="PA30" s="98"/>
      <c r="PB30" s="98"/>
      <c r="PC30" s="98"/>
      <c r="PD30" s="98"/>
      <c r="PE30" s="98"/>
      <c r="PF30" s="98"/>
      <c r="PG30" s="98"/>
      <c r="PH30" s="98"/>
      <c r="PI30" s="98"/>
      <c r="PJ30" s="98"/>
      <c r="PK30" s="98"/>
      <c r="PL30" s="98"/>
      <c r="PM30" s="98"/>
      <c r="PN30" s="98"/>
      <c r="PO30" s="98"/>
      <c r="PP30" s="98"/>
      <c r="PQ30" s="98"/>
      <c r="PR30" s="98"/>
      <c r="PS30" s="98"/>
      <c r="PT30" s="98"/>
      <c r="PU30" s="98"/>
      <c r="PV30" s="98"/>
      <c r="PW30" s="98"/>
      <c r="PX30" s="98"/>
      <c r="PY30" s="98"/>
      <c r="PZ30" s="98"/>
      <c r="QA30" s="98"/>
      <c r="QB30" s="98"/>
      <c r="QC30" s="98"/>
      <c r="QD30" s="98"/>
      <c r="QE30" s="98"/>
      <c r="QF30" s="98"/>
      <c r="QG30" s="98"/>
      <c r="QH30" s="98"/>
      <c r="QI30" s="98"/>
      <c r="QJ30" s="98"/>
      <c r="QK30" s="98"/>
      <c r="QL30" s="98"/>
      <c r="QM30" s="98"/>
      <c r="QN30" s="98"/>
      <c r="QO30" s="98"/>
      <c r="QP30" s="98"/>
      <c r="QQ30" s="98"/>
      <c r="QR30" s="98"/>
      <c r="QS30" s="98"/>
      <c r="QT30" s="98"/>
      <c r="QU30" s="98"/>
      <c r="QV30" s="98"/>
      <c r="QW30" s="98"/>
      <c r="QX30" s="98"/>
      <c r="QY30" s="98"/>
      <c r="QZ30" s="98"/>
      <c r="RA30" s="98"/>
      <c r="RB30" s="98"/>
      <c r="RC30" s="98"/>
      <c r="RD30" s="98"/>
      <c r="RE30" s="98"/>
      <c r="RF30" s="98"/>
      <c r="RG30" s="98"/>
      <c r="RH30" s="98"/>
      <c r="RI30" s="98"/>
      <c r="RJ30" s="98"/>
      <c r="RK30" s="98"/>
      <c r="RL30" s="98"/>
      <c r="RM30" s="98"/>
      <c r="RN30" s="98"/>
      <c r="RO30" s="98"/>
      <c r="RP30" s="98"/>
      <c r="RQ30" s="98"/>
      <c r="RR30" s="98"/>
      <c r="RS30" s="98"/>
      <c r="RT30" s="98"/>
      <c r="RU30" s="98"/>
      <c r="RV30" s="98"/>
      <c r="RW30" s="98"/>
      <c r="RX30" s="98"/>
      <c r="RY30" s="98"/>
      <c r="RZ30" s="98"/>
      <c r="SA30" s="98"/>
      <c r="SB30" s="98"/>
      <c r="SC30" s="98"/>
      <c r="SD30" s="98"/>
      <c r="SE30" s="98"/>
      <c r="SF30" s="98"/>
      <c r="SG30" s="98"/>
      <c r="SH30" s="98"/>
      <c r="SI30" s="98"/>
      <c r="SJ30" s="98"/>
      <c r="SK30" s="98"/>
      <c r="SL30" s="98"/>
      <c r="SM30" s="98"/>
      <c r="SN30" s="98"/>
      <c r="SO30" s="98"/>
      <c r="SP30" s="98"/>
      <c r="SQ30" s="98"/>
      <c r="SR30" s="98"/>
      <c r="SS30" s="98"/>
      <c r="ST30" s="98"/>
      <c r="SU30" s="98"/>
      <c r="SV30" s="98"/>
      <c r="SW30" s="98"/>
      <c r="SX30" s="98"/>
      <c r="SY30" s="98"/>
      <c r="SZ30" s="98"/>
      <c r="TA30" s="98"/>
      <c r="TB30" s="98"/>
      <c r="TC30" s="98"/>
      <c r="TD30" s="98"/>
      <c r="TE30" s="98"/>
      <c r="TF30" s="98"/>
      <c r="TG30" s="98"/>
      <c r="TH30" s="98"/>
      <c r="TI30" s="98"/>
      <c r="TJ30" s="98"/>
      <c r="TK30" s="98"/>
      <c r="TL30" s="98"/>
      <c r="TM30" s="98"/>
      <c r="TN30" s="98"/>
      <c r="TO30" s="98"/>
      <c r="TP30" s="98"/>
      <c r="TQ30" s="98"/>
      <c r="TR30" s="98"/>
      <c r="TS30" s="98"/>
      <c r="TT30" s="98"/>
      <c r="TU30" s="98"/>
      <c r="TV30" s="98"/>
      <c r="TW30" s="98"/>
      <c r="TX30" s="98"/>
      <c r="TY30" s="98"/>
      <c r="TZ30" s="98"/>
      <c r="UA30" s="98"/>
      <c r="UB30" s="98"/>
      <c r="UC30" s="98"/>
      <c r="UD30" s="98"/>
      <c r="UE30" s="98"/>
      <c r="UF30" s="98"/>
      <c r="UG30" s="98"/>
      <c r="UH30" s="98"/>
      <c r="UI30" s="98"/>
      <c r="UJ30" s="98"/>
      <c r="UK30" s="98"/>
      <c r="UL30" s="98"/>
      <c r="UM30" s="98"/>
      <c r="UN30" s="98"/>
      <c r="UO30" s="98"/>
      <c r="UP30" s="98"/>
      <c r="UQ30" s="98"/>
      <c r="UR30" s="98"/>
      <c r="US30" s="98"/>
      <c r="UT30" s="98"/>
      <c r="UU30" s="98"/>
      <c r="UV30" s="98"/>
      <c r="UW30" s="98"/>
      <c r="UX30" s="98"/>
      <c r="UY30" s="98"/>
      <c r="UZ30" s="98"/>
      <c r="VA30" s="98"/>
      <c r="VB30" s="98"/>
      <c r="VC30" s="98"/>
      <c r="VD30" s="98"/>
      <c r="VE30" s="98"/>
      <c r="VF30" s="98"/>
      <c r="VG30" s="98"/>
      <c r="VH30" s="98"/>
      <c r="VI30" s="98"/>
      <c r="VJ30" s="98"/>
      <c r="VK30" s="98"/>
      <c r="VL30" s="98"/>
      <c r="VM30" s="98"/>
      <c r="VN30" s="98"/>
      <c r="VO30" s="98"/>
      <c r="VP30" s="98"/>
      <c r="VQ30" s="98"/>
      <c r="VR30" s="98"/>
      <c r="VS30" s="98"/>
      <c r="VT30" s="98"/>
      <c r="VU30" s="98"/>
      <c r="VV30" s="98"/>
      <c r="VW30" s="98"/>
      <c r="VX30" s="98"/>
      <c r="VY30" s="98"/>
      <c r="VZ30" s="98"/>
      <c r="WA30" s="98"/>
      <c r="WB30" s="98"/>
      <c r="WC30" s="98"/>
      <c r="WD30" s="98"/>
      <c r="WE30" s="98"/>
      <c r="WF30" s="98"/>
      <c r="WG30" s="98"/>
      <c r="WH30" s="98"/>
      <c r="WI30" s="98"/>
      <c r="WJ30" s="98"/>
      <c r="WK30" s="98"/>
      <c r="WL30" s="98"/>
      <c r="WM30" s="98"/>
      <c r="WN30" s="98"/>
      <c r="WO30" s="98"/>
      <c r="WP30" s="98"/>
      <c r="WQ30" s="98"/>
      <c r="WR30" s="98"/>
      <c r="WS30" s="98"/>
      <c r="WT30" s="98"/>
      <c r="WU30" s="98"/>
      <c r="WV30" s="98"/>
      <c r="WW30" s="98"/>
      <c r="WX30" s="98"/>
      <c r="WY30" s="98"/>
      <c r="WZ30" s="98"/>
      <c r="XA30" s="98"/>
      <c r="XB30" s="98"/>
      <c r="XC30" s="98"/>
      <c r="XD30" s="98"/>
      <c r="XE30" s="98"/>
      <c r="XF30" s="98"/>
      <c r="XG30" s="98"/>
      <c r="XH30" s="98"/>
      <c r="XI30" s="98"/>
      <c r="XJ30" s="98"/>
      <c r="XK30" s="98"/>
      <c r="XL30" s="98"/>
      <c r="XM30" s="98"/>
      <c r="XN30" s="98"/>
      <c r="XO30" s="98"/>
      <c r="XP30" s="98"/>
      <c r="XQ30" s="98"/>
      <c r="XR30" s="98"/>
      <c r="XS30" s="98"/>
      <c r="XT30" s="98"/>
      <c r="XU30" s="98"/>
      <c r="XV30" s="98"/>
      <c r="XW30" s="98"/>
      <c r="XX30" s="98"/>
      <c r="XY30" s="98"/>
      <c r="XZ30" s="98"/>
      <c r="YA30" s="98"/>
      <c r="YB30" s="98"/>
      <c r="YC30" s="98"/>
      <c r="YD30" s="98"/>
      <c r="YE30" s="98"/>
      <c r="YF30" s="98"/>
      <c r="YG30" s="98"/>
      <c r="YH30" s="98"/>
      <c r="YI30" s="98"/>
      <c r="YJ30" s="98"/>
      <c r="YK30" s="98"/>
      <c r="YL30" s="98"/>
      <c r="YM30" s="98"/>
      <c r="YN30" s="98"/>
      <c r="YO30" s="98"/>
      <c r="YP30" s="98"/>
      <c r="YQ30" s="98"/>
      <c r="YR30" s="98"/>
      <c r="YS30" s="98"/>
    </row>
    <row r="31" spans="1:669" s="266" customFormat="1" ht="63" x14ac:dyDescent="0.35">
      <c r="A31" s="263" t="str">
        <f t="shared" ref="A31:A34" si="9">+ CONCATENATE("ID", "-", B31, "-",C31, ".", D31, ".", E31)</f>
        <v>ID-DPD-3.1.1</v>
      </c>
      <c r="B31" s="124" t="s">
        <v>69</v>
      </c>
      <c r="C31" s="124">
        <v>3</v>
      </c>
      <c r="D31" s="124">
        <f>D$30</f>
        <v>1</v>
      </c>
      <c r="E31" s="124">
        <v>1</v>
      </c>
      <c r="F31" s="485" t="s">
        <v>235</v>
      </c>
      <c r="G31" s="485" t="s">
        <v>236</v>
      </c>
      <c r="H31" s="485" t="s">
        <v>237</v>
      </c>
      <c r="I31" s="485" t="s">
        <v>238</v>
      </c>
      <c r="J31" s="135"/>
      <c r="K31" s="120"/>
      <c r="L31" s="483" t="s">
        <v>294</v>
      </c>
      <c r="M31" s="483"/>
      <c r="N31" s="121" t="s">
        <v>295</v>
      </c>
      <c r="O31" s="124" t="s">
        <v>69</v>
      </c>
      <c r="P31" s="121" t="s">
        <v>261</v>
      </c>
      <c r="Q31" s="121" t="s">
        <v>52</v>
      </c>
      <c r="R31" s="124" t="s">
        <v>113</v>
      </c>
      <c r="S31" s="121" t="s">
        <v>14</v>
      </c>
      <c r="T31" s="121" t="s">
        <v>17</v>
      </c>
      <c r="U31" s="122"/>
      <c r="V31" s="123"/>
      <c r="W31" s="123"/>
      <c r="X31" s="148">
        <v>0.25</v>
      </c>
      <c r="Y31" s="123"/>
      <c r="Z31" s="123"/>
      <c r="AA31" s="123"/>
      <c r="AB31" s="123"/>
      <c r="AC31" s="123"/>
      <c r="AD31" s="143"/>
      <c r="AE31" s="143"/>
      <c r="AF31" s="143"/>
      <c r="AG31" s="143"/>
      <c r="AH31" s="143"/>
      <c r="AI31" s="143"/>
      <c r="AJ31" s="143"/>
      <c r="AK31" s="121" t="s">
        <v>46</v>
      </c>
      <c r="AL31" s="265">
        <v>0</v>
      </c>
    </row>
    <row r="32" spans="1:669" s="266" customFormat="1" ht="56.25" customHeight="1" x14ac:dyDescent="0.35">
      <c r="A32" s="263" t="str">
        <f t="shared" si="9"/>
        <v>ID-DPD-3.1.2</v>
      </c>
      <c r="B32" s="124" t="s">
        <v>69</v>
      </c>
      <c r="C32" s="124">
        <v>3</v>
      </c>
      <c r="D32" s="124">
        <f t="shared" ref="D32:D34" si="10">D$30</f>
        <v>1</v>
      </c>
      <c r="E32" s="124">
        <v>2</v>
      </c>
      <c r="F32" s="263" t="s">
        <v>235</v>
      </c>
      <c r="G32" s="263" t="s">
        <v>236</v>
      </c>
      <c r="H32" s="263" t="s">
        <v>237</v>
      </c>
      <c r="I32" s="263" t="s">
        <v>238</v>
      </c>
      <c r="J32" s="135"/>
      <c r="K32" s="120"/>
      <c r="L32" s="483" t="s">
        <v>296</v>
      </c>
      <c r="M32" s="483"/>
      <c r="N32" s="121" t="s">
        <v>297</v>
      </c>
      <c r="O32" s="124" t="s">
        <v>69</v>
      </c>
      <c r="P32" s="121" t="s">
        <v>245</v>
      </c>
      <c r="Q32" s="121" t="s">
        <v>52</v>
      </c>
      <c r="R32" s="124" t="s">
        <v>43</v>
      </c>
      <c r="S32" s="121" t="s">
        <v>16</v>
      </c>
      <c r="T32" s="121" t="s">
        <v>16</v>
      </c>
      <c r="U32" s="130"/>
      <c r="V32" s="124"/>
      <c r="W32" s="124"/>
      <c r="X32" s="148">
        <v>0.15</v>
      </c>
      <c r="Y32" s="124"/>
      <c r="Z32" s="124"/>
      <c r="AA32" s="124"/>
      <c r="AB32" s="124"/>
      <c r="AC32" s="124"/>
      <c r="AD32" s="120"/>
      <c r="AE32" s="120"/>
      <c r="AF32" s="120"/>
      <c r="AG32" s="120"/>
      <c r="AH32" s="120"/>
      <c r="AI32" s="120"/>
      <c r="AJ32" s="120"/>
      <c r="AK32" s="121" t="s">
        <v>46</v>
      </c>
      <c r="AL32" s="272">
        <v>0</v>
      </c>
    </row>
    <row r="33" spans="1:669" s="266" customFormat="1" ht="63" x14ac:dyDescent="0.35">
      <c r="A33" s="263" t="str">
        <f t="shared" si="9"/>
        <v>ID-DPD-3.1.3</v>
      </c>
      <c r="B33" s="124" t="s">
        <v>69</v>
      </c>
      <c r="C33" s="124">
        <v>3</v>
      </c>
      <c r="D33" s="124">
        <f t="shared" si="10"/>
        <v>1</v>
      </c>
      <c r="E33" s="124">
        <v>3</v>
      </c>
      <c r="F33" s="485"/>
      <c r="G33" s="485"/>
      <c r="H33" s="485"/>
      <c r="I33" s="485"/>
      <c r="J33" s="135"/>
      <c r="K33" s="120"/>
      <c r="L33" s="483" t="s">
        <v>298</v>
      </c>
      <c r="M33" s="483"/>
      <c r="N33" s="121" t="s">
        <v>299</v>
      </c>
      <c r="O33" s="124" t="s">
        <v>69</v>
      </c>
      <c r="P33" s="121" t="s">
        <v>261</v>
      </c>
      <c r="Q33" s="121" t="s">
        <v>300</v>
      </c>
      <c r="R33" s="124" t="s">
        <v>113</v>
      </c>
      <c r="S33" s="121" t="s">
        <v>14</v>
      </c>
      <c r="T33" s="121" t="s">
        <v>17</v>
      </c>
      <c r="U33" s="122"/>
      <c r="V33" s="123"/>
      <c r="W33" s="123"/>
      <c r="X33" s="148">
        <v>0.25</v>
      </c>
      <c r="Y33" s="123"/>
      <c r="Z33" s="123"/>
      <c r="AA33" s="123"/>
      <c r="AB33" s="123"/>
      <c r="AC33" s="123"/>
      <c r="AD33" s="143"/>
      <c r="AE33" s="143"/>
      <c r="AF33" s="143"/>
      <c r="AG33" s="118" t="s">
        <v>279</v>
      </c>
      <c r="AH33" s="118" t="s">
        <v>279</v>
      </c>
      <c r="AI33" s="118" t="s">
        <v>279</v>
      </c>
      <c r="AJ33" s="118" t="s">
        <v>279</v>
      </c>
      <c r="AK33" s="121" t="s">
        <v>46</v>
      </c>
      <c r="AL33" s="265">
        <v>0</v>
      </c>
    </row>
    <row r="34" spans="1:669" s="303" customFormat="1" ht="89.25" customHeight="1" x14ac:dyDescent="0.35">
      <c r="A34" s="448" t="str">
        <f t="shared" si="9"/>
        <v>ID-DPD-3.1.4</v>
      </c>
      <c r="B34" s="224" t="s">
        <v>69</v>
      </c>
      <c r="C34" s="224">
        <v>3</v>
      </c>
      <c r="D34" s="224">
        <f t="shared" si="10"/>
        <v>1</v>
      </c>
      <c r="E34" s="224">
        <v>4</v>
      </c>
      <c r="F34" s="487" t="s">
        <v>235</v>
      </c>
      <c r="G34" s="487" t="s">
        <v>236</v>
      </c>
      <c r="H34" s="487" t="s">
        <v>237</v>
      </c>
      <c r="I34" s="487" t="s">
        <v>238</v>
      </c>
      <c r="J34" s="217"/>
      <c r="K34" s="215"/>
      <c r="L34" s="743" t="s">
        <v>301</v>
      </c>
      <c r="M34" s="744"/>
      <c r="N34" s="129" t="s">
        <v>302</v>
      </c>
      <c r="O34" s="224" t="s">
        <v>69</v>
      </c>
      <c r="P34" s="129" t="s">
        <v>261</v>
      </c>
      <c r="Q34" s="129" t="s">
        <v>52</v>
      </c>
      <c r="R34" s="224" t="s">
        <v>43</v>
      </c>
      <c r="S34" s="121" t="s">
        <v>14</v>
      </c>
      <c r="T34" s="129" t="s">
        <v>17</v>
      </c>
      <c r="U34" s="218"/>
      <c r="V34" s="133"/>
      <c r="W34" s="133"/>
      <c r="X34" s="232">
        <v>0.15</v>
      </c>
      <c r="Y34" s="133"/>
      <c r="Z34" s="133"/>
      <c r="AA34" s="133"/>
      <c r="AB34" s="133"/>
      <c r="AC34" s="133"/>
      <c r="AD34" s="231"/>
      <c r="AE34" s="231"/>
      <c r="AF34" s="231"/>
      <c r="AG34" s="496" t="s">
        <v>279</v>
      </c>
      <c r="AH34" s="496" t="s">
        <v>279</v>
      </c>
      <c r="AI34" s="496" t="s">
        <v>279</v>
      </c>
      <c r="AJ34" s="496" t="s">
        <v>279</v>
      </c>
      <c r="AK34" s="506" t="s">
        <v>46</v>
      </c>
      <c r="AL34" s="507">
        <v>0</v>
      </c>
    </row>
    <row r="35" spans="1:669" s="295" customFormat="1" ht="47.25" customHeight="1" thickBot="1" x14ac:dyDescent="0.4">
      <c r="A35" s="485"/>
      <c r="B35" s="125"/>
      <c r="C35" s="125"/>
      <c r="D35" s="125"/>
      <c r="E35" s="125"/>
      <c r="F35" s="485"/>
      <c r="G35" s="485"/>
      <c r="H35" s="485"/>
      <c r="I35" s="485"/>
      <c r="J35" s="508"/>
      <c r="K35" s="126"/>
      <c r="L35" s="743" t="s">
        <v>303</v>
      </c>
      <c r="M35" s="744"/>
      <c r="N35" s="121" t="s">
        <v>304</v>
      </c>
      <c r="O35" s="124" t="s">
        <v>69</v>
      </c>
      <c r="P35" s="121" t="s">
        <v>240</v>
      </c>
      <c r="Q35" s="121" t="s">
        <v>154</v>
      </c>
      <c r="R35" s="124"/>
      <c r="S35" s="121" t="s">
        <v>14</v>
      </c>
      <c r="T35" s="121" t="s">
        <v>17</v>
      </c>
      <c r="U35" s="130"/>
      <c r="V35" s="124"/>
      <c r="W35" s="124"/>
      <c r="X35" s="232">
        <v>0.2</v>
      </c>
      <c r="Y35" s="124"/>
      <c r="Z35" s="124"/>
      <c r="AA35" s="124"/>
      <c r="AB35" s="124"/>
      <c r="AC35" s="124"/>
      <c r="AD35" s="120"/>
      <c r="AE35" s="120"/>
      <c r="AF35" s="120"/>
      <c r="AG35" s="235"/>
      <c r="AH35" s="235"/>
      <c r="AI35" s="235"/>
      <c r="AJ35" s="235"/>
      <c r="AK35" s="509" t="s">
        <v>46</v>
      </c>
      <c r="AL35" s="510">
        <v>4500000</v>
      </c>
    </row>
    <row r="36" spans="1:669" s="98" customFormat="1" ht="31.5" customHeight="1" thickBot="1" x14ac:dyDescent="0.4">
      <c r="F36" s="295"/>
      <c r="G36" s="295"/>
      <c r="H36" s="295"/>
      <c r="I36" s="295"/>
      <c r="N36" s="269"/>
      <c r="P36" s="281"/>
      <c r="Q36" s="281"/>
      <c r="S36" s="281"/>
      <c r="T36" s="281"/>
      <c r="U36" s="269"/>
      <c r="X36" s="305"/>
      <c r="AK36" s="511" t="s">
        <v>70</v>
      </c>
      <c r="AL36" s="426">
        <f>+AL29+AL20+AL5</f>
        <v>4500000</v>
      </c>
    </row>
    <row r="37" spans="1:669" s="98" customFormat="1" ht="21" x14ac:dyDescent="0.35">
      <c r="F37" s="295"/>
      <c r="G37" s="295"/>
      <c r="H37" s="295"/>
      <c r="I37" s="295"/>
      <c r="L37" s="401"/>
      <c r="N37" s="269"/>
      <c r="P37" s="281"/>
      <c r="Q37" s="281"/>
      <c r="S37" s="281"/>
      <c r="T37" s="281"/>
      <c r="U37" s="269"/>
      <c r="X37" s="305"/>
      <c r="AK37" s="281"/>
    </row>
    <row r="38" spans="1:669" s="98" customFormat="1" ht="23.25" customHeight="1" x14ac:dyDescent="0.35">
      <c r="F38" s="295"/>
      <c r="G38" s="295"/>
      <c r="H38" s="295"/>
      <c r="I38" s="295"/>
      <c r="L38" s="401"/>
      <c r="N38" s="269"/>
      <c r="P38" s="281"/>
      <c r="Q38" s="281"/>
      <c r="S38" s="281"/>
      <c r="T38" s="281"/>
      <c r="U38" s="269"/>
      <c r="X38" s="305"/>
      <c r="AK38" s="281"/>
    </row>
    <row r="39" spans="1:669" s="98" customFormat="1" ht="21" x14ac:dyDescent="0.35">
      <c r="F39" s="295"/>
      <c r="G39" s="295"/>
      <c r="H39" s="295"/>
      <c r="I39" s="295"/>
      <c r="L39" s="401"/>
      <c r="N39" s="269"/>
      <c r="P39" s="281"/>
      <c r="Q39" s="281"/>
      <c r="S39" s="281"/>
      <c r="T39" s="281"/>
      <c r="U39" s="269"/>
      <c r="X39" s="305"/>
      <c r="AK39" s="281"/>
    </row>
    <row r="40" spans="1:669" s="98" customFormat="1" ht="21" x14ac:dyDescent="0.35">
      <c r="F40" s="295"/>
      <c r="G40" s="295"/>
      <c r="H40" s="295"/>
      <c r="I40" s="295"/>
      <c r="N40" s="269"/>
      <c r="P40" s="281"/>
      <c r="Q40" s="281"/>
      <c r="S40" s="281"/>
      <c r="T40" s="281"/>
      <c r="U40" s="269"/>
      <c r="X40" s="305"/>
      <c r="AK40" s="281"/>
    </row>
    <row r="41" spans="1:669" s="98" customFormat="1" ht="21.75" customHeight="1" thickBot="1" x14ac:dyDescent="0.4">
      <c r="F41" s="295"/>
      <c r="G41" s="295"/>
      <c r="H41" s="295"/>
      <c r="I41" s="295"/>
      <c r="J41" s="742" t="s">
        <v>80</v>
      </c>
      <c r="K41" s="742"/>
      <c r="L41" s="742"/>
      <c r="M41" s="308"/>
      <c r="N41" s="738"/>
      <c r="O41" s="738"/>
      <c r="P41" s="738"/>
      <c r="Q41" s="738"/>
      <c r="S41" s="853" t="s">
        <v>81</v>
      </c>
      <c r="T41" s="308"/>
      <c r="U41" s="791"/>
      <c r="V41" s="791"/>
      <c r="W41" s="791"/>
      <c r="X41" s="791"/>
      <c r="AK41" s="281"/>
    </row>
    <row r="42" spans="1:669" s="98" customFormat="1" ht="21" x14ac:dyDescent="0.35">
      <c r="F42" s="295"/>
      <c r="G42" s="295"/>
      <c r="H42" s="295"/>
      <c r="I42" s="295"/>
      <c r="M42" s="280" t="s">
        <v>305</v>
      </c>
      <c r="S42" s="853"/>
      <c r="T42" s="739" t="s">
        <v>72</v>
      </c>
      <c r="U42" s="739"/>
      <c r="V42" s="739"/>
      <c r="W42" s="739"/>
      <c r="X42" s="739"/>
      <c r="AK42" s="269"/>
    </row>
    <row r="43" spans="1:669" s="98" customFormat="1" ht="48" customHeight="1" x14ac:dyDescent="0.35">
      <c r="F43" s="295"/>
      <c r="G43" s="295"/>
      <c r="H43" s="295"/>
      <c r="I43" s="295"/>
      <c r="M43" s="405" t="s">
        <v>306</v>
      </c>
      <c r="S43" s="280"/>
      <c r="T43" s="740" t="s">
        <v>194</v>
      </c>
      <c r="U43" s="740"/>
      <c r="V43" s="740"/>
      <c r="W43" s="740"/>
      <c r="X43" s="740"/>
      <c r="AK43" s="269"/>
    </row>
    <row r="44" spans="1:669" s="6" customFormat="1" x14ac:dyDescent="0.25">
      <c r="F44" s="186"/>
      <c r="G44" s="186"/>
      <c r="H44" s="186"/>
      <c r="I44" s="186"/>
      <c r="N44" s="30"/>
      <c r="O44" s="31"/>
      <c r="P44" s="33"/>
      <c r="Q44" s="33"/>
      <c r="R44" s="31"/>
      <c r="S44" s="33"/>
      <c r="T44" s="33"/>
      <c r="U44" s="72"/>
      <c r="V44" s="73"/>
      <c r="W44" s="73"/>
      <c r="X44" s="74"/>
      <c r="Y44" s="73"/>
      <c r="Z44" s="73"/>
      <c r="AA44" s="73"/>
      <c r="AB44" s="73"/>
      <c r="AC44" s="73"/>
      <c r="AD44" s="73"/>
      <c r="AE44" s="73"/>
      <c r="AF44" s="73"/>
      <c r="AG44" s="73"/>
      <c r="AH44" s="73"/>
      <c r="AI44" s="73"/>
      <c r="AJ44" s="73"/>
      <c r="AK44" s="162"/>
      <c r="AL44" s="73"/>
    </row>
    <row r="45" spans="1:669" s="6" customFormat="1" x14ac:dyDescent="0.25">
      <c r="F45" s="186"/>
      <c r="G45" s="186"/>
      <c r="H45" s="186"/>
      <c r="I45" s="186"/>
      <c r="J45" s="734"/>
      <c r="K45" s="734"/>
      <c r="L45" s="734"/>
      <c r="M45" s="734"/>
      <c r="N45" s="30"/>
      <c r="P45" s="33"/>
      <c r="Q45" s="33"/>
      <c r="S45" s="33"/>
      <c r="T45" s="33"/>
      <c r="U45" s="72"/>
      <c r="V45" s="73"/>
      <c r="W45" s="73"/>
      <c r="X45" s="74"/>
      <c r="Y45" s="73"/>
      <c r="Z45" s="73"/>
      <c r="AA45" s="73"/>
      <c r="AB45" s="73"/>
      <c r="AC45" s="73"/>
      <c r="AD45" s="73"/>
      <c r="AE45" s="73"/>
      <c r="AF45" s="73"/>
      <c r="AG45" s="73"/>
      <c r="AH45" s="73"/>
      <c r="AI45" s="73"/>
      <c r="AJ45" s="73"/>
      <c r="AK45" s="162"/>
      <c r="AL45" s="73"/>
    </row>
    <row r="46" spans="1:669" s="6" customFormat="1" x14ac:dyDescent="0.25">
      <c r="A46" s="35"/>
      <c r="B46" s="35"/>
      <c r="C46" s="35"/>
      <c r="D46" s="35"/>
      <c r="E46" s="35"/>
      <c r="F46" s="187"/>
      <c r="G46" s="187"/>
      <c r="H46" s="187"/>
      <c r="I46" s="187"/>
      <c r="N46" s="30"/>
      <c r="P46" s="33"/>
      <c r="Q46" s="33"/>
      <c r="S46" s="33"/>
      <c r="T46" s="33"/>
      <c r="U46" s="72"/>
      <c r="V46" s="73"/>
      <c r="W46" s="73"/>
      <c r="X46" s="74"/>
      <c r="Y46" s="73"/>
      <c r="Z46" s="73"/>
      <c r="AA46" s="73"/>
      <c r="AB46" s="73"/>
      <c r="AC46" s="73"/>
      <c r="AD46" s="73"/>
      <c r="AE46" s="73"/>
      <c r="AF46" s="73"/>
      <c r="AG46" s="73"/>
      <c r="AH46" s="73"/>
      <c r="AI46" s="73"/>
      <c r="AJ46" s="73"/>
      <c r="AK46" s="162"/>
      <c r="AL46" s="73"/>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c r="IO46" s="35"/>
      <c r="IP46" s="35"/>
      <c r="IQ46" s="35"/>
      <c r="IR46" s="35"/>
      <c r="IS46" s="35"/>
      <c r="IT46" s="35"/>
      <c r="IU46" s="35"/>
      <c r="IV46" s="35"/>
      <c r="IW46" s="35"/>
      <c r="IX46" s="35"/>
      <c r="IY46" s="35"/>
      <c r="IZ46" s="35"/>
      <c r="JA46" s="35"/>
      <c r="JB46" s="35"/>
      <c r="JC46" s="35"/>
      <c r="JD46" s="35"/>
      <c r="JE46" s="35"/>
      <c r="JF46" s="35"/>
      <c r="JG46" s="35"/>
      <c r="JH46" s="35"/>
      <c r="JI46" s="35"/>
      <c r="JJ46" s="35"/>
      <c r="JK46" s="35"/>
      <c r="JL46" s="35"/>
      <c r="JM46" s="35"/>
      <c r="JN46" s="35"/>
      <c r="JO46" s="35"/>
      <c r="JP46" s="35"/>
      <c r="JQ46" s="35"/>
      <c r="JR46" s="35"/>
      <c r="JS46" s="35"/>
      <c r="JT46" s="35"/>
      <c r="JU46" s="35"/>
      <c r="JV46" s="35"/>
      <c r="JW46" s="35"/>
      <c r="JX46" s="35"/>
      <c r="JY46" s="35"/>
      <c r="JZ46" s="35"/>
      <c r="KA46" s="35"/>
      <c r="KB46" s="35"/>
      <c r="KC46" s="35"/>
      <c r="KD46" s="35"/>
      <c r="KE46" s="35"/>
      <c r="KF46" s="35"/>
      <c r="KG46" s="35"/>
      <c r="KH46" s="35"/>
      <c r="KI46" s="35"/>
      <c r="KJ46" s="35"/>
      <c r="KK46" s="35"/>
      <c r="KL46" s="35"/>
      <c r="KM46" s="35"/>
      <c r="KN46" s="35"/>
      <c r="KO46" s="35"/>
      <c r="KP46" s="35"/>
      <c r="KQ46" s="35"/>
      <c r="KR46" s="35"/>
      <c r="KS46" s="35"/>
      <c r="KT46" s="35"/>
      <c r="KU46" s="35"/>
      <c r="KV46" s="35"/>
      <c r="KW46" s="35"/>
      <c r="KX46" s="35"/>
      <c r="KY46" s="35"/>
      <c r="KZ46" s="35"/>
      <c r="LA46" s="35"/>
      <c r="LB46" s="35"/>
      <c r="LC46" s="35"/>
      <c r="LD46" s="35"/>
      <c r="LE46" s="35"/>
      <c r="LF46" s="35"/>
      <c r="LG46" s="35"/>
      <c r="LH46" s="35"/>
      <c r="LI46" s="35"/>
      <c r="LJ46" s="35"/>
      <c r="LK46" s="35"/>
      <c r="LL46" s="35"/>
      <c r="LM46" s="35"/>
      <c r="LN46" s="35"/>
      <c r="LO46" s="35"/>
      <c r="LP46" s="35"/>
      <c r="LQ46" s="35"/>
      <c r="LR46" s="35"/>
      <c r="LS46" s="35"/>
      <c r="LT46" s="35"/>
      <c r="LU46" s="35"/>
      <c r="LV46" s="35"/>
      <c r="LW46" s="35"/>
      <c r="LX46" s="35"/>
      <c r="LY46" s="35"/>
      <c r="LZ46" s="35"/>
      <c r="MA46" s="35"/>
      <c r="MB46" s="35"/>
      <c r="MC46" s="35"/>
      <c r="MD46" s="35"/>
      <c r="ME46" s="35"/>
      <c r="MF46" s="35"/>
      <c r="MG46" s="35"/>
      <c r="MH46" s="35"/>
      <c r="MI46" s="35"/>
      <c r="MJ46" s="35"/>
      <c r="MK46" s="35"/>
      <c r="ML46" s="35"/>
      <c r="MM46" s="35"/>
      <c r="MN46" s="35"/>
      <c r="MO46" s="35"/>
      <c r="MP46" s="35"/>
      <c r="MQ46" s="35"/>
      <c r="MR46" s="35"/>
      <c r="MS46" s="35"/>
      <c r="MT46" s="35"/>
      <c r="MU46" s="35"/>
      <c r="MV46" s="35"/>
      <c r="MW46" s="35"/>
      <c r="MX46" s="35"/>
      <c r="MY46" s="35"/>
      <c r="MZ46" s="35"/>
      <c r="NA46" s="35"/>
      <c r="NB46" s="35"/>
      <c r="NC46" s="35"/>
      <c r="ND46" s="35"/>
      <c r="NE46" s="35"/>
      <c r="NF46" s="35"/>
      <c r="NG46" s="35"/>
      <c r="NH46" s="35"/>
      <c r="NI46" s="35"/>
      <c r="NJ46" s="35"/>
      <c r="NK46" s="35"/>
      <c r="NL46" s="35"/>
      <c r="NM46" s="35"/>
      <c r="NN46" s="35"/>
      <c r="NO46" s="35"/>
      <c r="NP46" s="35"/>
      <c r="NQ46" s="35"/>
      <c r="NR46" s="35"/>
      <c r="NS46" s="35"/>
      <c r="NT46" s="35"/>
      <c r="NU46" s="35"/>
      <c r="NV46" s="35"/>
      <c r="NW46" s="35"/>
      <c r="NX46" s="35"/>
      <c r="NY46" s="35"/>
      <c r="NZ46" s="35"/>
      <c r="OA46" s="35"/>
      <c r="OB46" s="35"/>
      <c r="OC46" s="35"/>
      <c r="OD46" s="35"/>
      <c r="OE46" s="35"/>
      <c r="OF46" s="35"/>
      <c r="OG46" s="35"/>
      <c r="OH46" s="35"/>
      <c r="OI46" s="35"/>
      <c r="OJ46" s="35"/>
      <c r="OK46" s="35"/>
      <c r="OL46" s="35"/>
      <c r="OM46" s="35"/>
      <c r="ON46" s="35"/>
      <c r="OO46" s="35"/>
      <c r="OP46" s="35"/>
      <c r="OQ46" s="35"/>
      <c r="OR46" s="35"/>
      <c r="OS46" s="35"/>
      <c r="OT46" s="35"/>
      <c r="OU46" s="35"/>
      <c r="OV46" s="35"/>
      <c r="OW46" s="35"/>
      <c r="OX46" s="35"/>
      <c r="OY46" s="35"/>
      <c r="OZ46" s="35"/>
      <c r="PA46" s="35"/>
      <c r="PB46" s="35"/>
      <c r="PC46" s="35"/>
      <c r="PD46" s="35"/>
      <c r="PE46" s="35"/>
      <c r="PF46" s="35"/>
      <c r="PG46" s="35"/>
      <c r="PH46" s="35"/>
      <c r="PI46" s="35"/>
      <c r="PJ46" s="35"/>
      <c r="PK46" s="35"/>
      <c r="PL46" s="35"/>
      <c r="PM46" s="35"/>
      <c r="PN46" s="35"/>
      <c r="PO46" s="35"/>
      <c r="PP46" s="35"/>
      <c r="PQ46" s="35"/>
      <c r="PR46" s="35"/>
      <c r="PS46" s="35"/>
      <c r="PT46" s="35"/>
      <c r="PU46" s="35"/>
      <c r="PV46" s="35"/>
      <c r="PW46" s="35"/>
      <c r="PX46" s="35"/>
      <c r="PY46" s="35"/>
      <c r="PZ46" s="35"/>
      <c r="QA46" s="35"/>
      <c r="QB46" s="35"/>
      <c r="QC46" s="35"/>
      <c r="QD46" s="35"/>
      <c r="QE46" s="35"/>
      <c r="QF46" s="35"/>
      <c r="QG46" s="35"/>
      <c r="QH46" s="35"/>
      <c r="QI46" s="35"/>
      <c r="QJ46" s="35"/>
      <c r="QK46" s="35"/>
      <c r="QL46" s="35"/>
      <c r="QM46" s="35"/>
      <c r="QN46" s="35"/>
      <c r="QO46" s="35"/>
      <c r="QP46" s="35"/>
      <c r="QQ46" s="35"/>
      <c r="QR46" s="35"/>
      <c r="QS46" s="35"/>
      <c r="QT46" s="35"/>
      <c r="QU46" s="35"/>
      <c r="QV46" s="35"/>
      <c r="QW46" s="35"/>
      <c r="QX46" s="35"/>
      <c r="QY46" s="35"/>
      <c r="QZ46" s="35"/>
      <c r="RA46" s="35"/>
      <c r="RB46" s="35"/>
      <c r="RC46" s="35"/>
      <c r="RD46" s="35"/>
      <c r="RE46" s="35"/>
      <c r="RF46" s="35"/>
      <c r="RG46" s="35"/>
      <c r="RH46" s="35"/>
      <c r="RI46" s="35"/>
      <c r="RJ46" s="35"/>
      <c r="RK46" s="35"/>
      <c r="RL46" s="35"/>
      <c r="RM46" s="35"/>
      <c r="RN46" s="35"/>
      <c r="RO46" s="35"/>
      <c r="RP46" s="35"/>
      <c r="RQ46" s="35"/>
      <c r="RR46" s="35"/>
      <c r="RS46" s="35"/>
      <c r="RT46" s="35"/>
      <c r="RU46" s="35"/>
      <c r="RV46" s="35"/>
      <c r="RW46" s="35"/>
      <c r="RX46" s="35"/>
      <c r="RY46" s="35"/>
      <c r="RZ46" s="35"/>
      <c r="SA46" s="35"/>
      <c r="SB46" s="35"/>
      <c r="SC46" s="35"/>
      <c r="SD46" s="35"/>
      <c r="SE46" s="35"/>
      <c r="SF46" s="35"/>
      <c r="SG46" s="35"/>
      <c r="SH46" s="35"/>
      <c r="SI46" s="35"/>
      <c r="SJ46" s="35"/>
      <c r="SK46" s="35"/>
      <c r="SL46" s="35"/>
      <c r="SM46" s="35"/>
      <c r="SN46" s="35"/>
      <c r="SO46" s="35"/>
      <c r="SP46" s="35"/>
      <c r="SQ46" s="35"/>
      <c r="SR46" s="35"/>
      <c r="SS46" s="35"/>
      <c r="ST46" s="35"/>
      <c r="SU46" s="35"/>
      <c r="SV46" s="35"/>
      <c r="SW46" s="35"/>
      <c r="SX46" s="35"/>
      <c r="SY46" s="35"/>
      <c r="SZ46" s="35"/>
      <c r="TA46" s="35"/>
      <c r="TB46" s="35"/>
      <c r="TC46" s="35"/>
      <c r="TD46" s="35"/>
      <c r="TE46" s="35"/>
      <c r="TF46" s="35"/>
      <c r="TG46" s="35"/>
      <c r="TH46" s="35"/>
      <c r="TI46" s="35"/>
      <c r="TJ46" s="35"/>
      <c r="TK46" s="35"/>
      <c r="TL46" s="35"/>
      <c r="TM46" s="35"/>
      <c r="TN46" s="35"/>
      <c r="TO46" s="35"/>
      <c r="TP46" s="35"/>
      <c r="TQ46" s="35"/>
      <c r="TR46" s="35"/>
      <c r="TS46" s="35"/>
      <c r="TT46" s="35"/>
      <c r="TU46" s="35"/>
      <c r="TV46" s="35"/>
      <c r="TW46" s="35"/>
      <c r="TX46" s="35"/>
      <c r="TY46" s="35"/>
      <c r="TZ46" s="35"/>
      <c r="UA46" s="35"/>
      <c r="UB46" s="35"/>
      <c r="UC46" s="35"/>
      <c r="UD46" s="35"/>
      <c r="UE46" s="35"/>
      <c r="UF46" s="35"/>
      <c r="UG46" s="35"/>
      <c r="UH46" s="35"/>
      <c r="UI46" s="35"/>
      <c r="UJ46" s="35"/>
      <c r="UK46" s="35"/>
      <c r="UL46" s="35"/>
      <c r="UM46" s="35"/>
      <c r="UN46" s="35"/>
      <c r="UO46" s="35"/>
      <c r="UP46" s="35"/>
      <c r="UQ46" s="35"/>
      <c r="UR46" s="35"/>
      <c r="US46" s="35"/>
      <c r="UT46" s="35"/>
      <c r="UU46" s="35"/>
      <c r="UV46" s="35"/>
      <c r="UW46" s="35"/>
      <c r="UX46" s="35"/>
      <c r="UY46" s="35"/>
      <c r="UZ46" s="35"/>
      <c r="VA46" s="35"/>
      <c r="VB46" s="35"/>
      <c r="VC46" s="35"/>
      <c r="VD46" s="35"/>
      <c r="VE46" s="35"/>
      <c r="VF46" s="35"/>
      <c r="VG46" s="35"/>
      <c r="VH46" s="35"/>
      <c r="VI46" s="35"/>
      <c r="VJ46" s="35"/>
      <c r="VK46" s="35"/>
      <c r="VL46" s="35"/>
      <c r="VM46" s="35"/>
      <c r="VN46" s="35"/>
      <c r="VO46" s="35"/>
      <c r="VP46" s="35"/>
      <c r="VQ46" s="35"/>
      <c r="VR46" s="35"/>
      <c r="VS46" s="35"/>
      <c r="VT46" s="35"/>
      <c r="VU46" s="35"/>
      <c r="VV46" s="35"/>
      <c r="VW46" s="35"/>
      <c r="VX46" s="35"/>
      <c r="VY46" s="35"/>
      <c r="VZ46" s="35"/>
      <c r="WA46" s="35"/>
      <c r="WB46" s="35"/>
      <c r="WC46" s="35"/>
      <c r="WD46" s="35"/>
      <c r="WE46" s="35"/>
      <c r="WF46" s="35"/>
      <c r="WG46" s="35"/>
      <c r="WH46" s="35"/>
      <c r="WI46" s="35"/>
      <c r="WJ46" s="35"/>
      <c r="WK46" s="35"/>
      <c r="WL46" s="35"/>
      <c r="WM46" s="35"/>
      <c r="WN46" s="35"/>
      <c r="WO46" s="35"/>
      <c r="WP46" s="35"/>
      <c r="WQ46" s="35"/>
      <c r="WR46" s="35"/>
      <c r="WS46" s="35"/>
      <c r="WT46" s="35"/>
      <c r="WU46" s="35"/>
      <c r="WV46" s="35"/>
      <c r="WW46" s="35"/>
      <c r="WX46" s="35"/>
      <c r="WY46" s="35"/>
      <c r="WZ46" s="35"/>
      <c r="XA46" s="35"/>
      <c r="XB46" s="35"/>
      <c r="XC46" s="35"/>
      <c r="XD46" s="35"/>
      <c r="XE46" s="35"/>
      <c r="XF46" s="35"/>
      <c r="XG46" s="35"/>
      <c r="XH46" s="35"/>
      <c r="XI46" s="35"/>
      <c r="XJ46" s="35"/>
      <c r="XK46" s="35"/>
      <c r="XL46" s="35"/>
      <c r="XM46" s="35"/>
      <c r="XN46" s="35"/>
      <c r="XO46" s="35"/>
      <c r="XP46" s="35"/>
      <c r="XQ46" s="35"/>
      <c r="XR46" s="35"/>
      <c r="XS46" s="35"/>
      <c r="XT46" s="35"/>
      <c r="XU46" s="35"/>
      <c r="XV46" s="35"/>
      <c r="XW46" s="35"/>
      <c r="XX46" s="35"/>
      <c r="XY46" s="35"/>
      <c r="XZ46" s="35"/>
      <c r="YA46" s="35"/>
      <c r="YB46" s="35"/>
      <c r="YC46" s="35"/>
      <c r="YD46" s="35"/>
      <c r="YE46" s="35"/>
      <c r="YF46" s="35"/>
      <c r="YG46" s="35"/>
      <c r="YH46" s="35"/>
      <c r="YI46" s="35"/>
      <c r="YJ46" s="35"/>
      <c r="YK46" s="35"/>
      <c r="YL46" s="35"/>
      <c r="YM46" s="35"/>
      <c r="YN46" s="35"/>
      <c r="YO46" s="35"/>
      <c r="YP46" s="35"/>
      <c r="YQ46" s="35"/>
      <c r="YR46" s="35"/>
      <c r="YS46" s="35"/>
    </row>
    <row r="47" spans="1:669" s="6" customFormat="1" x14ac:dyDescent="0.25">
      <c r="A47" s="35"/>
      <c r="B47" s="35"/>
      <c r="C47" s="35"/>
      <c r="D47" s="35"/>
      <c r="E47" s="35"/>
      <c r="F47" s="187"/>
      <c r="G47" s="187"/>
      <c r="H47" s="187"/>
      <c r="I47" s="187"/>
      <c r="N47" s="30"/>
      <c r="P47" s="33"/>
      <c r="Q47" s="33"/>
      <c r="S47" s="33"/>
      <c r="T47" s="33"/>
      <c r="U47" s="72"/>
      <c r="V47" s="73"/>
      <c r="W47" s="73"/>
      <c r="X47" s="74"/>
      <c r="Y47" s="73"/>
      <c r="Z47" s="73"/>
      <c r="AA47" s="73"/>
      <c r="AB47" s="73"/>
      <c r="AC47" s="73"/>
      <c r="AD47" s="73"/>
      <c r="AE47" s="73"/>
      <c r="AF47" s="73"/>
      <c r="AG47" s="73"/>
      <c r="AH47" s="73"/>
      <c r="AI47" s="73"/>
      <c r="AJ47" s="73"/>
      <c r="AK47" s="162"/>
      <c r="AL47" s="73"/>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c r="IO47" s="35"/>
      <c r="IP47" s="35"/>
      <c r="IQ47" s="35"/>
      <c r="IR47" s="35"/>
      <c r="IS47" s="35"/>
      <c r="IT47" s="35"/>
      <c r="IU47" s="35"/>
      <c r="IV47" s="35"/>
      <c r="IW47" s="35"/>
      <c r="IX47" s="35"/>
      <c r="IY47" s="35"/>
      <c r="IZ47" s="35"/>
      <c r="JA47" s="35"/>
      <c r="JB47" s="35"/>
      <c r="JC47" s="35"/>
      <c r="JD47" s="35"/>
      <c r="JE47" s="35"/>
      <c r="JF47" s="35"/>
      <c r="JG47" s="35"/>
      <c r="JH47" s="35"/>
      <c r="JI47" s="35"/>
      <c r="JJ47" s="35"/>
      <c r="JK47" s="35"/>
      <c r="JL47" s="35"/>
      <c r="JM47" s="35"/>
      <c r="JN47" s="35"/>
      <c r="JO47" s="35"/>
      <c r="JP47" s="35"/>
      <c r="JQ47" s="35"/>
      <c r="JR47" s="35"/>
      <c r="JS47" s="35"/>
      <c r="JT47" s="35"/>
      <c r="JU47" s="35"/>
      <c r="JV47" s="35"/>
      <c r="JW47" s="35"/>
      <c r="JX47" s="35"/>
      <c r="JY47" s="35"/>
      <c r="JZ47" s="35"/>
      <c r="KA47" s="35"/>
      <c r="KB47" s="35"/>
      <c r="KC47" s="35"/>
      <c r="KD47" s="35"/>
      <c r="KE47" s="35"/>
      <c r="KF47" s="35"/>
      <c r="KG47" s="35"/>
      <c r="KH47" s="35"/>
      <c r="KI47" s="35"/>
      <c r="KJ47" s="35"/>
      <c r="KK47" s="35"/>
      <c r="KL47" s="35"/>
      <c r="KM47" s="35"/>
      <c r="KN47" s="35"/>
      <c r="KO47" s="35"/>
      <c r="KP47" s="35"/>
      <c r="KQ47" s="35"/>
      <c r="KR47" s="35"/>
      <c r="KS47" s="35"/>
      <c r="KT47" s="35"/>
      <c r="KU47" s="35"/>
      <c r="KV47" s="35"/>
      <c r="KW47" s="35"/>
      <c r="KX47" s="35"/>
      <c r="KY47" s="35"/>
      <c r="KZ47" s="35"/>
      <c r="LA47" s="35"/>
      <c r="LB47" s="35"/>
      <c r="LC47" s="35"/>
      <c r="LD47" s="35"/>
      <c r="LE47" s="35"/>
      <c r="LF47" s="35"/>
      <c r="LG47" s="35"/>
      <c r="LH47" s="35"/>
      <c r="LI47" s="35"/>
      <c r="LJ47" s="35"/>
      <c r="LK47" s="35"/>
      <c r="LL47" s="35"/>
      <c r="LM47" s="35"/>
      <c r="LN47" s="35"/>
      <c r="LO47" s="35"/>
      <c r="LP47" s="35"/>
      <c r="LQ47" s="35"/>
      <c r="LR47" s="35"/>
      <c r="LS47" s="35"/>
      <c r="LT47" s="35"/>
      <c r="LU47" s="35"/>
      <c r="LV47" s="35"/>
      <c r="LW47" s="35"/>
      <c r="LX47" s="35"/>
      <c r="LY47" s="35"/>
      <c r="LZ47" s="35"/>
      <c r="MA47" s="35"/>
      <c r="MB47" s="35"/>
      <c r="MC47" s="35"/>
      <c r="MD47" s="35"/>
      <c r="ME47" s="35"/>
      <c r="MF47" s="35"/>
      <c r="MG47" s="35"/>
      <c r="MH47" s="35"/>
      <c r="MI47" s="35"/>
      <c r="MJ47" s="35"/>
      <c r="MK47" s="35"/>
      <c r="ML47" s="35"/>
      <c r="MM47" s="35"/>
      <c r="MN47" s="35"/>
      <c r="MO47" s="35"/>
      <c r="MP47" s="35"/>
      <c r="MQ47" s="35"/>
      <c r="MR47" s="35"/>
      <c r="MS47" s="35"/>
      <c r="MT47" s="35"/>
      <c r="MU47" s="35"/>
      <c r="MV47" s="35"/>
      <c r="MW47" s="35"/>
      <c r="MX47" s="35"/>
      <c r="MY47" s="35"/>
      <c r="MZ47" s="35"/>
      <c r="NA47" s="35"/>
      <c r="NB47" s="35"/>
      <c r="NC47" s="35"/>
      <c r="ND47" s="35"/>
      <c r="NE47" s="35"/>
      <c r="NF47" s="35"/>
      <c r="NG47" s="35"/>
      <c r="NH47" s="35"/>
      <c r="NI47" s="35"/>
      <c r="NJ47" s="35"/>
      <c r="NK47" s="35"/>
      <c r="NL47" s="35"/>
      <c r="NM47" s="35"/>
      <c r="NN47" s="35"/>
      <c r="NO47" s="35"/>
      <c r="NP47" s="35"/>
      <c r="NQ47" s="35"/>
      <c r="NR47" s="35"/>
      <c r="NS47" s="35"/>
      <c r="NT47" s="35"/>
      <c r="NU47" s="35"/>
      <c r="NV47" s="35"/>
      <c r="NW47" s="35"/>
      <c r="NX47" s="35"/>
      <c r="NY47" s="35"/>
      <c r="NZ47" s="35"/>
      <c r="OA47" s="35"/>
      <c r="OB47" s="35"/>
      <c r="OC47" s="35"/>
      <c r="OD47" s="35"/>
      <c r="OE47" s="35"/>
      <c r="OF47" s="35"/>
      <c r="OG47" s="35"/>
      <c r="OH47" s="35"/>
      <c r="OI47" s="35"/>
      <c r="OJ47" s="35"/>
      <c r="OK47" s="35"/>
      <c r="OL47" s="35"/>
      <c r="OM47" s="35"/>
      <c r="ON47" s="35"/>
      <c r="OO47" s="35"/>
      <c r="OP47" s="35"/>
      <c r="OQ47" s="35"/>
      <c r="OR47" s="35"/>
      <c r="OS47" s="35"/>
      <c r="OT47" s="35"/>
      <c r="OU47" s="35"/>
      <c r="OV47" s="35"/>
      <c r="OW47" s="35"/>
      <c r="OX47" s="35"/>
      <c r="OY47" s="35"/>
      <c r="OZ47" s="35"/>
      <c r="PA47" s="35"/>
      <c r="PB47" s="35"/>
      <c r="PC47" s="35"/>
      <c r="PD47" s="35"/>
      <c r="PE47" s="35"/>
      <c r="PF47" s="35"/>
      <c r="PG47" s="35"/>
      <c r="PH47" s="35"/>
      <c r="PI47" s="35"/>
      <c r="PJ47" s="35"/>
      <c r="PK47" s="35"/>
      <c r="PL47" s="35"/>
      <c r="PM47" s="35"/>
      <c r="PN47" s="35"/>
      <c r="PO47" s="35"/>
      <c r="PP47" s="35"/>
      <c r="PQ47" s="35"/>
      <c r="PR47" s="35"/>
      <c r="PS47" s="35"/>
      <c r="PT47" s="35"/>
      <c r="PU47" s="35"/>
      <c r="PV47" s="35"/>
      <c r="PW47" s="35"/>
      <c r="PX47" s="35"/>
      <c r="PY47" s="35"/>
      <c r="PZ47" s="35"/>
      <c r="QA47" s="35"/>
      <c r="QB47" s="35"/>
      <c r="QC47" s="35"/>
      <c r="QD47" s="35"/>
      <c r="QE47" s="35"/>
      <c r="QF47" s="35"/>
      <c r="QG47" s="35"/>
      <c r="QH47" s="35"/>
      <c r="QI47" s="35"/>
      <c r="QJ47" s="35"/>
      <c r="QK47" s="35"/>
      <c r="QL47" s="35"/>
      <c r="QM47" s="35"/>
      <c r="QN47" s="35"/>
      <c r="QO47" s="35"/>
      <c r="QP47" s="35"/>
      <c r="QQ47" s="35"/>
      <c r="QR47" s="35"/>
      <c r="QS47" s="35"/>
      <c r="QT47" s="35"/>
      <c r="QU47" s="35"/>
      <c r="QV47" s="35"/>
      <c r="QW47" s="35"/>
      <c r="QX47" s="35"/>
      <c r="QY47" s="35"/>
      <c r="QZ47" s="35"/>
      <c r="RA47" s="35"/>
      <c r="RB47" s="35"/>
      <c r="RC47" s="35"/>
      <c r="RD47" s="35"/>
      <c r="RE47" s="35"/>
      <c r="RF47" s="35"/>
      <c r="RG47" s="35"/>
      <c r="RH47" s="35"/>
      <c r="RI47" s="35"/>
      <c r="RJ47" s="35"/>
      <c r="RK47" s="35"/>
      <c r="RL47" s="35"/>
      <c r="RM47" s="35"/>
      <c r="RN47" s="35"/>
      <c r="RO47" s="35"/>
      <c r="RP47" s="35"/>
      <c r="RQ47" s="35"/>
      <c r="RR47" s="35"/>
      <c r="RS47" s="35"/>
      <c r="RT47" s="35"/>
      <c r="RU47" s="35"/>
      <c r="RV47" s="35"/>
      <c r="RW47" s="35"/>
      <c r="RX47" s="35"/>
      <c r="RY47" s="35"/>
      <c r="RZ47" s="35"/>
      <c r="SA47" s="35"/>
      <c r="SB47" s="35"/>
      <c r="SC47" s="35"/>
      <c r="SD47" s="35"/>
      <c r="SE47" s="35"/>
      <c r="SF47" s="35"/>
      <c r="SG47" s="35"/>
      <c r="SH47" s="35"/>
      <c r="SI47" s="35"/>
      <c r="SJ47" s="35"/>
      <c r="SK47" s="35"/>
      <c r="SL47" s="35"/>
      <c r="SM47" s="35"/>
      <c r="SN47" s="35"/>
      <c r="SO47" s="35"/>
      <c r="SP47" s="35"/>
      <c r="SQ47" s="35"/>
      <c r="SR47" s="35"/>
      <c r="SS47" s="35"/>
      <c r="ST47" s="35"/>
      <c r="SU47" s="35"/>
      <c r="SV47" s="35"/>
      <c r="SW47" s="35"/>
      <c r="SX47" s="35"/>
      <c r="SY47" s="35"/>
      <c r="SZ47" s="35"/>
      <c r="TA47" s="35"/>
      <c r="TB47" s="35"/>
      <c r="TC47" s="35"/>
      <c r="TD47" s="35"/>
      <c r="TE47" s="35"/>
      <c r="TF47" s="35"/>
      <c r="TG47" s="35"/>
      <c r="TH47" s="35"/>
      <c r="TI47" s="35"/>
      <c r="TJ47" s="35"/>
      <c r="TK47" s="35"/>
      <c r="TL47" s="35"/>
      <c r="TM47" s="35"/>
      <c r="TN47" s="35"/>
      <c r="TO47" s="35"/>
      <c r="TP47" s="35"/>
      <c r="TQ47" s="35"/>
      <c r="TR47" s="35"/>
      <c r="TS47" s="35"/>
      <c r="TT47" s="35"/>
      <c r="TU47" s="35"/>
      <c r="TV47" s="35"/>
      <c r="TW47" s="35"/>
      <c r="TX47" s="35"/>
      <c r="TY47" s="35"/>
      <c r="TZ47" s="35"/>
      <c r="UA47" s="35"/>
      <c r="UB47" s="35"/>
      <c r="UC47" s="35"/>
      <c r="UD47" s="35"/>
      <c r="UE47" s="35"/>
      <c r="UF47" s="35"/>
      <c r="UG47" s="35"/>
      <c r="UH47" s="35"/>
      <c r="UI47" s="35"/>
      <c r="UJ47" s="35"/>
      <c r="UK47" s="35"/>
      <c r="UL47" s="35"/>
      <c r="UM47" s="35"/>
      <c r="UN47" s="35"/>
      <c r="UO47" s="35"/>
      <c r="UP47" s="35"/>
      <c r="UQ47" s="35"/>
      <c r="UR47" s="35"/>
      <c r="US47" s="35"/>
      <c r="UT47" s="35"/>
      <c r="UU47" s="35"/>
      <c r="UV47" s="35"/>
      <c r="UW47" s="35"/>
      <c r="UX47" s="35"/>
      <c r="UY47" s="35"/>
      <c r="UZ47" s="35"/>
      <c r="VA47" s="35"/>
      <c r="VB47" s="35"/>
      <c r="VC47" s="35"/>
      <c r="VD47" s="35"/>
      <c r="VE47" s="35"/>
      <c r="VF47" s="35"/>
      <c r="VG47" s="35"/>
      <c r="VH47" s="35"/>
      <c r="VI47" s="35"/>
      <c r="VJ47" s="35"/>
      <c r="VK47" s="35"/>
      <c r="VL47" s="35"/>
      <c r="VM47" s="35"/>
      <c r="VN47" s="35"/>
      <c r="VO47" s="35"/>
      <c r="VP47" s="35"/>
      <c r="VQ47" s="35"/>
      <c r="VR47" s="35"/>
      <c r="VS47" s="35"/>
      <c r="VT47" s="35"/>
      <c r="VU47" s="35"/>
      <c r="VV47" s="35"/>
      <c r="VW47" s="35"/>
      <c r="VX47" s="35"/>
      <c r="VY47" s="35"/>
      <c r="VZ47" s="35"/>
      <c r="WA47" s="35"/>
      <c r="WB47" s="35"/>
      <c r="WC47" s="35"/>
      <c r="WD47" s="35"/>
      <c r="WE47" s="35"/>
      <c r="WF47" s="35"/>
      <c r="WG47" s="35"/>
      <c r="WH47" s="35"/>
      <c r="WI47" s="35"/>
      <c r="WJ47" s="35"/>
      <c r="WK47" s="35"/>
      <c r="WL47" s="35"/>
      <c r="WM47" s="35"/>
      <c r="WN47" s="35"/>
      <c r="WO47" s="35"/>
      <c r="WP47" s="35"/>
      <c r="WQ47" s="35"/>
      <c r="WR47" s="35"/>
      <c r="WS47" s="35"/>
      <c r="WT47" s="35"/>
      <c r="WU47" s="35"/>
      <c r="WV47" s="35"/>
      <c r="WW47" s="35"/>
      <c r="WX47" s="35"/>
      <c r="WY47" s="35"/>
      <c r="WZ47" s="35"/>
      <c r="XA47" s="35"/>
      <c r="XB47" s="35"/>
      <c r="XC47" s="35"/>
      <c r="XD47" s="35"/>
      <c r="XE47" s="35"/>
      <c r="XF47" s="35"/>
      <c r="XG47" s="35"/>
      <c r="XH47" s="35"/>
      <c r="XI47" s="35"/>
      <c r="XJ47" s="35"/>
      <c r="XK47" s="35"/>
      <c r="XL47" s="35"/>
      <c r="XM47" s="35"/>
      <c r="XN47" s="35"/>
      <c r="XO47" s="35"/>
      <c r="XP47" s="35"/>
      <c r="XQ47" s="35"/>
      <c r="XR47" s="35"/>
      <c r="XS47" s="35"/>
      <c r="XT47" s="35"/>
      <c r="XU47" s="35"/>
      <c r="XV47" s="35"/>
      <c r="XW47" s="35"/>
      <c r="XX47" s="35"/>
      <c r="XY47" s="35"/>
      <c r="XZ47" s="35"/>
      <c r="YA47" s="35"/>
      <c r="YB47" s="35"/>
      <c r="YC47" s="35"/>
      <c r="YD47" s="35"/>
      <c r="YE47" s="35"/>
      <c r="YF47" s="35"/>
      <c r="YG47" s="35"/>
      <c r="YH47" s="35"/>
      <c r="YI47" s="35"/>
      <c r="YJ47" s="35"/>
      <c r="YK47" s="35"/>
      <c r="YL47" s="35"/>
      <c r="YM47" s="35"/>
      <c r="YN47" s="35"/>
      <c r="YO47" s="35"/>
      <c r="YP47" s="35"/>
      <c r="YQ47" s="35"/>
      <c r="YR47" s="35"/>
      <c r="YS47" s="35"/>
    </row>
    <row r="48" spans="1:669" s="6" customFormat="1" x14ac:dyDescent="0.25">
      <c r="A48" s="35"/>
      <c r="B48" s="35"/>
      <c r="C48" s="35"/>
      <c r="D48" s="35"/>
      <c r="E48" s="35"/>
      <c r="F48" s="187"/>
      <c r="G48" s="187"/>
      <c r="H48" s="187"/>
      <c r="I48" s="187"/>
      <c r="N48" s="30"/>
      <c r="P48" s="33"/>
      <c r="Q48" s="33"/>
      <c r="S48" s="33"/>
      <c r="T48" s="33"/>
      <c r="U48" s="72"/>
      <c r="V48" s="73"/>
      <c r="W48" s="73"/>
      <c r="X48" s="74"/>
      <c r="Y48" s="73"/>
      <c r="Z48" s="73"/>
      <c r="AA48" s="73"/>
      <c r="AB48" s="73"/>
      <c r="AC48" s="73"/>
      <c r="AD48" s="73"/>
      <c r="AE48" s="73"/>
      <c r="AF48" s="73"/>
      <c r="AG48" s="73"/>
      <c r="AH48" s="73"/>
      <c r="AI48" s="73"/>
      <c r="AJ48" s="73"/>
      <c r="AK48" s="162"/>
      <c r="AL48" s="73"/>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c r="IO48" s="35"/>
      <c r="IP48" s="35"/>
      <c r="IQ48" s="35"/>
      <c r="IR48" s="35"/>
      <c r="IS48" s="35"/>
      <c r="IT48" s="35"/>
      <c r="IU48" s="35"/>
      <c r="IV48" s="35"/>
      <c r="IW48" s="35"/>
      <c r="IX48" s="35"/>
      <c r="IY48" s="35"/>
      <c r="IZ48" s="35"/>
      <c r="JA48" s="35"/>
      <c r="JB48" s="35"/>
      <c r="JC48" s="35"/>
      <c r="JD48" s="35"/>
      <c r="JE48" s="35"/>
      <c r="JF48" s="35"/>
      <c r="JG48" s="35"/>
      <c r="JH48" s="35"/>
      <c r="JI48" s="35"/>
      <c r="JJ48" s="35"/>
      <c r="JK48" s="35"/>
      <c r="JL48" s="35"/>
      <c r="JM48" s="35"/>
      <c r="JN48" s="35"/>
      <c r="JO48" s="35"/>
      <c r="JP48" s="35"/>
      <c r="JQ48" s="35"/>
      <c r="JR48" s="35"/>
      <c r="JS48" s="35"/>
      <c r="JT48" s="35"/>
      <c r="JU48" s="35"/>
      <c r="JV48" s="35"/>
      <c r="JW48" s="35"/>
      <c r="JX48" s="35"/>
      <c r="JY48" s="35"/>
      <c r="JZ48" s="35"/>
      <c r="KA48" s="35"/>
      <c r="KB48" s="35"/>
      <c r="KC48" s="35"/>
      <c r="KD48" s="35"/>
      <c r="KE48" s="35"/>
      <c r="KF48" s="35"/>
      <c r="KG48" s="35"/>
      <c r="KH48" s="35"/>
      <c r="KI48" s="35"/>
      <c r="KJ48" s="35"/>
      <c r="KK48" s="35"/>
      <c r="KL48" s="35"/>
      <c r="KM48" s="35"/>
      <c r="KN48" s="35"/>
      <c r="KO48" s="35"/>
      <c r="KP48" s="35"/>
      <c r="KQ48" s="35"/>
      <c r="KR48" s="35"/>
      <c r="KS48" s="35"/>
      <c r="KT48" s="35"/>
      <c r="KU48" s="35"/>
      <c r="KV48" s="35"/>
      <c r="KW48" s="35"/>
      <c r="KX48" s="35"/>
      <c r="KY48" s="35"/>
      <c r="KZ48" s="35"/>
      <c r="LA48" s="35"/>
      <c r="LB48" s="35"/>
      <c r="LC48" s="35"/>
      <c r="LD48" s="35"/>
      <c r="LE48" s="35"/>
      <c r="LF48" s="35"/>
      <c r="LG48" s="35"/>
      <c r="LH48" s="35"/>
      <c r="LI48" s="35"/>
      <c r="LJ48" s="35"/>
      <c r="LK48" s="35"/>
      <c r="LL48" s="35"/>
      <c r="LM48" s="35"/>
      <c r="LN48" s="35"/>
      <c r="LO48" s="35"/>
      <c r="LP48" s="35"/>
      <c r="LQ48" s="35"/>
      <c r="LR48" s="35"/>
      <c r="LS48" s="35"/>
      <c r="LT48" s="35"/>
      <c r="LU48" s="35"/>
      <c r="LV48" s="35"/>
      <c r="LW48" s="35"/>
      <c r="LX48" s="35"/>
      <c r="LY48" s="35"/>
      <c r="LZ48" s="35"/>
      <c r="MA48" s="35"/>
      <c r="MB48" s="35"/>
      <c r="MC48" s="35"/>
      <c r="MD48" s="35"/>
      <c r="ME48" s="35"/>
      <c r="MF48" s="35"/>
      <c r="MG48" s="35"/>
      <c r="MH48" s="35"/>
      <c r="MI48" s="35"/>
      <c r="MJ48" s="35"/>
      <c r="MK48" s="35"/>
      <c r="ML48" s="35"/>
      <c r="MM48" s="35"/>
      <c r="MN48" s="35"/>
      <c r="MO48" s="35"/>
      <c r="MP48" s="35"/>
      <c r="MQ48" s="35"/>
      <c r="MR48" s="35"/>
      <c r="MS48" s="35"/>
      <c r="MT48" s="35"/>
      <c r="MU48" s="35"/>
      <c r="MV48" s="35"/>
      <c r="MW48" s="35"/>
      <c r="MX48" s="35"/>
      <c r="MY48" s="35"/>
      <c r="MZ48" s="35"/>
      <c r="NA48" s="35"/>
      <c r="NB48" s="35"/>
      <c r="NC48" s="35"/>
      <c r="ND48" s="35"/>
      <c r="NE48" s="35"/>
      <c r="NF48" s="35"/>
      <c r="NG48" s="35"/>
      <c r="NH48" s="35"/>
      <c r="NI48" s="35"/>
      <c r="NJ48" s="35"/>
      <c r="NK48" s="35"/>
      <c r="NL48" s="35"/>
      <c r="NM48" s="35"/>
      <c r="NN48" s="35"/>
      <c r="NO48" s="35"/>
      <c r="NP48" s="35"/>
      <c r="NQ48" s="35"/>
      <c r="NR48" s="35"/>
      <c r="NS48" s="35"/>
      <c r="NT48" s="35"/>
      <c r="NU48" s="35"/>
      <c r="NV48" s="35"/>
      <c r="NW48" s="35"/>
      <c r="NX48" s="35"/>
      <c r="NY48" s="35"/>
      <c r="NZ48" s="35"/>
      <c r="OA48" s="35"/>
      <c r="OB48" s="35"/>
      <c r="OC48" s="35"/>
      <c r="OD48" s="35"/>
      <c r="OE48" s="35"/>
      <c r="OF48" s="35"/>
      <c r="OG48" s="35"/>
      <c r="OH48" s="35"/>
      <c r="OI48" s="35"/>
      <c r="OJ48" s="35"/>
      <c r="OK48" s="35"/>
      <c r="OL48" s="35"/>
      <c r="OM48" s="35"/>
      <c r="ON48" s="35"/>
      <c r="OO48" s="35"/>
      <c r="OP48" s="35"/>
      <c r="OQ48" s="35"/>
      <c r="OR48" s="35"/>
      <c r="OS48" s="35"/>
      <c r="OT48" s="35"/>
      <c r="OU48" s="35"/>
      <c r="OV48" s="35"/>
      <c r="OW48" s="35"/>
      <c r="OX48" s="35"/>
      <c r="OY48" s="35"/>
      <c r="OZ48" s="35"/>
      <c r="PA48" s="35"/>
      <c r="PB48" s="35"/>
      <c r="PC48" s="35"/>
      <c r="PD48" s="35"/>
      <c r="PE48" s="35"/>
      <c r="PF48" s="35"/>
      <c r="PG48" s="35"/>
      <c r="PH48" s="35"/>
      <c r="PI48" s="35"/>
      <c r="PJ48" s="35"/>
      <c r="PK48" s="35"/>
      <c r="PL48" s="35"/>
      <c r="PM48" s="35"/>
      <c r="PN48" s="35"/>
      <c r="PO48" s="35"/>
      <c r="PP48" s="35"/>
      <c r="PQ48" s="35"/>
      <c r="PR48" s="35"/>
      <c r="PS48" s="35"/>
      <c r="PT48" s="35"/>
      <c r="PU48" s="35"/>
      <c r="PV48" s="35"/>
      <c r="PW48" s="35"/>
      <c r="PX48" s="35"/>
      <c r="PY48" s="35"/>
      <c r="PZ48" s="35"/>
      <c r="QA48" s="35"/>
      <c r="QB48" s="35"/>
      <c r="QC48" s="35"/>
      <c r="QD48" s="35"/>
      <c r="QE48" s="35"/>
      <c r="QF48" s="35"/>
      <c r="QG48" s="35"/>
      <c r="QH48" s="35"/>
      <c r="QI48" s="35"/>
      <c r="QJ48" s="35"/>
      <c r="QK48" s="35"/>
      <c r="QL48" s="35"/>
      <c r="QM48" s="35"/>
      <c r="QN48" s="35"/>
      <c r="QO48" s="35"/>
      <c r="QP48" s="35"/>
      <c r="QQ48" s="35"/>
      <c r="QR48" s="35"/>
      <c r="QS48" s="35"/>
      <c r="QT48" s="35"/>
      <c r="QU48" s="35"/>
      <c r="QV48" s="35"/>
      <c r="QW48" s="35"/>
      <c r="QX48" s="35"/>
      <c r="QY48" s="35"/>
      <c r="QZ48" s="35"/>
      <c r="RA48" s="35"/>
      <c r="RB48" s="35"/>
      <c r="RC48" s="35"/>
      <c r="RD48" s="35"/>
      <c r="RE48" s="35"/>
      <c r="RF48" s="35"/>
      <c r="RG48" s="35"/>
      <c r="RH48" s="35"/>
      <c r="RI48" s="35"/>
      <c r="RJ48" s="35"/>
      <c r="RK48" s="35"/>
      <c r="RL48" s="35"/>
      <c r="RM48" s="35"/>
      <c r="RN48" s="35"/>
      <c r="RO48" s="35"/>
      <c r="RP48" s="35"/>
      <c r="RQ48" s="35"/>
      <c r="RR48" s="35"/>
      <c r="RS48" s="35"/>
      <c r="RT48" s="35"/>
      <c r="RU48" s="35"/>
      <c r="RV48" s="35"/>
      <c r="RW48" s="35"/>
      <c r="RX48" s="35"/>
      <c r="RY48" s="35"/>
      <c r="RZ48" s="35"/>
      <c r="SA48" s="35"/>
      <c r="SB48" s="35"/>
      <c r="SC48" s="35"/>
      <c r="SD48" s="35"/>
      <c r="SE48" s="35"/>
      <c r="SF48" s="35"/>
      <c r="SG48" s="35"/>
      <c r="SH48" s="35"/>
      <c r="SI48" s="35"/>
      <c r="SJ48" s="35"/>
      <c r="SK48" s="35"/>
      <c r="SL48" s="35"/>
      <c r="SM48" s="35"/>
      <c r="SN48" s="35"/>
      <c r="SO48" s="35"/>
      <c r="SP48" s="35"/>
      <c r="SQ48" s="35"/>
      <c r="SR48" s="35"/>
      <c r="SS48" s="35"/>
      <c r="ST48" s="35"/>
      <c r="SU48" s="35"/>
      <c r="SV48" s="35"/>
      <c r="SW48" s="35"/>
      <c r="SX48" s="35"/>
      <c r="SY48" s="35"/>
      <c r="SZ48" s="35"/>
      <c r="TA48" s="35"/>
      <c r="TB48" s="35"/>
      <c r="TC48" s="35"/>
      <c r="TD48" s="35"/>
      <c r="TE48" s="35"/>
      <c r="TF48" s="35"/>
      <c r="TG48" s="35"/>
      <c r="TH48" s="35"/>
      <c r="TI48" s="35"/>
      <c r="TJ48" s="35"/>
      <c r="TK48" s="35"/>
      <c r="TL48" s="35"/>
      <c r="TM48" s="35"/>
      <c r="TN48" s="35"/>
      <c r="TO48" s="35"/>
      <c r="TP48" s="35"/>
      <c r="TQ48" s="35"/>
      <c r="TR48" s="35"/>
      <c r="TS48" s="35"/>
      <c r="TT48" s="35"/>
      <c r="TU48" s="35"/>
      <c r="TV48" s="35"/>
      <c r="TW48" s="35"/>
      <c r="TX48" s="35"/>
      <c r="TY48" s="35"/>
      <c r="TZ48" s="35"/>
      <c r="UA48" s="35"/>
      <c r="UB48" s="35"/>
      <c r="UC48" s="35"/>
      <c r="UD48" s="35"/>
      <c r="UE48" s="35"/>
      <c r="UF48" s="35"/>
      <c r="UG48" s="35"/>
      <c r="UH48" s="35"/>
      <c r="UI48" s="35"/>
      <c r="UJ48" s="35"/>
      <c r="UK48" s="35"/>
      <c r="UL48" s="35"/>
      <c r="UM48" s="35"/>
      <c r="UN48" s="35"/>
      <c r="UO48" s="35"/>
      <c r="UP48" s="35"/>
      <c r="UQ48" s="35"/>
      <c r="UR48" s="35"/>
      <c r="US48" s="35"/>
      <c r="UT48" s="35"/>
      <c r="UU48" s="35"/>
      <c r="UV48" s="35"/>
      <c r="UW48" s="35"/>
      <c r="UX48" s="35"/>
      <c r="UY48" s="35"/>
      <c r="UZ48" s="35"/>
      <c r="VA48" s="35"/>
      <c r="VB48" s="35"/>
      <c r="VC48" s="35"/>
      <c r="VD48" s="35"/>
      <c r="VE48" s="35"/>
      <c r="VF48" s="35"/>
      <c r="VG48" s="35"/>
      <c r="VH48" s="35"/>
      <c r="VI48" s="35"/>
      <c r="VJ48" s="35"/>
      <c r="VK48" s="35"/>
      <c r="VL48" s="35"/>
      <c r="VM48" s="35"/>
      <c r="VN48" s="35"/>
      <c r="VO48" s="35"/>
      <c r="VP48" s="35"/>
      <c r="VQ48" s="35"/>
      <c r="VR48" s="35"/>
      <c r="VS48" s="35"/>
      <c r="VT48" s="35"/>
      <c r="VU48" s="35"/>
      <c r="VV48" s="35"/>
      <c r="VW48" s="35"/>
      <c r="VX48" s="35"/>
      <c r="VY48" s="35"/>
      <c r="VZ48" s="35"/>
      <c r="WA48" s="35"/>
      <c r="WB48" s="35"/>
      <c r="WC48" s="35"/>
      <c r="WD48" s="35"/>
      <c r="WE48" s="35"/>
      <c r="WF48" s="35"/>
      <c r="WG48" s="35"/>
      <c r="WH48" s="35"/>
      <c r="WI48" s="35"/>
      <c r="WJ48" s="35"/>
      <c r="WK48" s="35"/>
      <c r="WL48" s="35"/>
      <c r="WM48" s="35"/>
      <c r="WN48" s="35"/>
      <c r="WO48" s="35"/>
      <c r="WP48" s="35"/>
      <c r="WQ48" s="35"/>
      <c r="WR48" s="35"/>
      <c r="WS48" s="35"/>
      <c r="WT48" s="35"/>
      <c r="WU48" s="35"/>
      <c r="WV48" s="35"/>
      <c r="WW48" s="35"/>
      <c r="WX48" s="35"/>
      <c r="WY48" s="35"/>
      <c r="WZ48" s="35"/>
      <c r="XA48" s="35"/>
      <c r="XB48" s="35"/>
      <c r="XC48" s="35"/>
      <c r="XD48" s="35"/>
      <c r="XE48" s="35"/>
      <c r="XF48" s="35"/>
      <c r="XG48" s="35"/>
      <c r="XH48" s="35"/>
      <c r="XI48" s="35"/>
      <c r="XJ48" s="35"/>
      <c r="XK48" s="35"/>
      <c r="XL48" s="35"/>
      <c r="XM48" s="35"/>
      <c r="XN48" s="35"/>
      <c r="XO48" s="35"/>
      <c r="XP48" s="35"/>
      <c r="XQ48" s="35"/>
      <c r="XR48" s="35"/>
      <c r="XS48" s="35"/>
      <c r="XT48" s="35"/>
      <c r="XU48" s="35"/>
      <c r="XV48" s="35"/>
      <c r="XW48" s="35"/>
      <c r="XX48" s="35"/>
      <c r="XY48" s="35"/>
      <c r="XZ48" s="35"/>
      <c r="YA48" s="35"/>
      <c r="YB48" s="35"/>
      <c r="YC48" s="35"/>
      <c r="YD48" s="35"/>
      <c r="YE48" s="35"/>
      <c r="YF48" s="35"/>
      <c r="YG48" s="35"/>
      <c r="YH48" s="35"/>
      <c r="YI48" s="35"/>
      <c r="YJ48" s="35"/>
      <c r="YK48" s="35"/>
      <c r="YL48" s="35"/>
      <c r="YM48" s="35"/>
      <c r="YN48" s="35"/>
      <c r="YO48" s="35"/>
      <c r="YP48" s="35"/>
      <c r="YQ48" s="35"/>
      <c r="YR48" s="35"/>
      <c r="YS48" s="35"/>
    </row>
    <row r="49" spans="1:669" s="6" customFormat="1" x14ac:dyDescent="0.25">
      <c r="A49" s="35"/>
      <c r="B49" s="35"/>
      <c r="C49" s="35"/>
      <c r="D49" s="35"/>
      <c r="E49" s="35"/>
      <c r="F49" s="187"/>
      <c r="G49" s="187"/>
      <c r="H49" s="187"/>
      <c r="I49" s="187"/>
      <c r="N49" s="30"/>
      <c r="P49" s="33"/>
      <c r="Q49" s="33"/>
      <c r="S49" s="33"/>
      <c r="T49" s="33"/>
      <c r="U49" s="72"/>
      <c r="V49" s="73"/>
      <c r="W49" s="73"/>
      <c r="X49" s="74"/>
      <c r="Y49" s="73"/>
      <c r="Z49" s="73"/>
      <c r="AA49" s="73"/>
      <c r="AB49" s="73"/>
      <c r="AC49" s="73"/>
      <c r="AD49" s="73"/>
      <c r="AE49" s="73"/>
      <c r="AF49" s="73"/>
      <c r="AG49" s="73"/>
      <c r="AH49" s="73"/>
      <c r="AI49" s="73"/>
      <c r="AJ49" s="73"/>
      <c r="AK49" s="162"/>
      <c r="AL49" s="73"/>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c r="IO49" s="35"/>
      <c r="IP49" s="35"/>
      <c r="IQ49" s="35"/>
      <c r="IR49" s="35"/>
      <c r="IS49" s="35"/>
      <c r="IT49" s="35"/>
      <c r="IU49" s="35"/>
      <c r="IV49" s="35"/>
      <c r="IW49" s="35"/>
      <c r="IX49" s="35"/>
      <c r="IY49" s="35"/>
      <c r="IZ49" s="35"/>
      <c r="JA49" s="35"/>
      <c r="JB49" s="35"/>
      <c r="JC49" s="35"/>
      <c r="JD49" s="35"/>
      <c r="JE49" s="35"/>
      <c r="JF49" s="35"/>
      <c r="JG49" s="35"/>
      <c r="JH49" s="35"/>
      <c r="JI49" s="35"/>
      <c r="JJ49" s="35"/>
      <c r="JK49" s="35"/>
      <c r="JL49" s="35"/>
      <c r="JM49" s="35"/>
      <c r="JN49" s="35"/>
      <c r="JO49" s="35"/>
      <c r="JP49" s="35"/>
      <c r="JQ49" s="35"/>
      <c r="JR49" s="35"/>
      <c r="JS49" s="35"/>
      <c r="JT49" s="35"/>
      <c r="JU49" s="35"/>
      <c r="JV49" s="35"/>
      <c r="JW49" s="35"/>
      <c r="JX49" s="35"/>
      <c r="JY49" s="35"/>
      <c r="JZ49" s="35"/>
      <c r="KA49" s="35"/>
      <c r="KB49" s="35"/>
      <c r="KC49" s="35"/>
      <c r="KD49" s="35"/>
      <c r="KE49" s="35"/>
      <c r="KF49" s="35"/>
      <c r="KG49" s="35"/>
      <c r="KH49" s="35"/>
      <c r="KI49" s="35"/>
      <c r="KJ49" s="35"/>
      <c r="KK49" s="35"/>
      <c r="KL49" s="35"/>
      <c r="KM49" s="35"/>
      <c r="KN49" s="35"/>
      <c r="KO49" s="35"/>
      <c r="KP49" s="35"/>
      <c r="KQ49" s="35"/>
      <c r="KR49" s="35"/>
      <c r="KS49" s="35"/>
      <c r="KT49" s="35"/>
      <c r="KU49" s="35"/>
      <c r="KV49" s="35"/>
      <c r="KW49" s="35"/>
      <c r="KX49" s="35"/>
      <c r="KY49" s="35"/>
      <c r="KZ49" s="35"/>
      <c r="LA49" s="35"/>
      <c r="LB49" s="35"/>
      <c r="LC49" s="35"/>
      <c r="LD49" s="35"/>
      <c r="LE49" s="35"/>
      <c r="LF49" s="35"/>
      <c r="LG49" s="35"/>
      <c r="LH49" s="35"/>
      <c r="LI49" s="35"/>
      <c r="LJ49" s="35"/>
      <c r="LK49" s="35"/>
      <c r="LL49" s="35"/>
      <c r="LM49" s="35"/>
      <c r="LN49" s="35"/>
      <c r="LO49" s="35"/>
      <c r="LP49" s="35"/>
      <c r="LQ49" s="35"/>
      <c r="LR49" s="35"/>
      <c r="LS49" s="35"/>
      <c r="LT49" s="35"/>
      <c r="LU49" s="35"/>
      <c r="LV49" s="35"/>
      <c r="LW49" s="35"/>
      <c r="LX49" s="35"/>
      <c r="LY49" s="35"/>
      <c r="LZ49" s="35"/>
      <c r="MA49" s="35"/>
      <c r="MB49" s="35"/>
      <c r="MC49" s="35"/>
      <c r="MD49" s="35"/>
      <c r="ME49" s="35"/>
      <c r="MF49" s="35"/>
      <c r="MG49" s="35"/>
      <c r="MH49" s="35"/>
      <c r="MI49" s="35"/>
      <c r="MJ49" s="35"/>
      <c r="MK49" s="35"/>
      <c r="ML49" s="35"/>
      <c r="MM49" s="35"/>
      <c r="MN49" s="35"/>
      <c r="MO49" s="35"/>
      <c r="MP49" s="35"/>
      <c r="MQ49" s="35"/>
      <c r="MR49" s="35"/>
      <c r="MS49" s="35"/>
      <c r="MT49" s="35"/>
      <c r="MU49" s="35"/>
      <c r="MV49" s="35"/>
      <c r="MW49" s="35"/>
      <c r="MX49" s="35"/>
      <c r="MY49" s="35"/>
      <c r="MZ49" s="35"/>
      <c r="NA49" s="35"/>
      <c r="NB49" s="35"/>
      <c r="NC49" s="35"/>
      <c r="ND49" s="35"/>
      <c r="NE49" s="35"/>
      <c r="NF49" s="35"/>
      <c r="NG49" s="35"/>
      <c r="NH49" s="35"/>
      <c r="NI49" s="35"/>
      <c r="NJ49" s="35"/>
      <c r="NK49" s="35"/>
      <c r="NL49" s="35"/>
      <c r="NM49" s="35"/>
      <c r="NN49" s="35"/>
      <c r="NO49" s="35"/>
      <c r="NP49" s="35"/>
      <c r="NQ49" s="35"/>
      <c r="NR49" s="35"/>
      <c r="NS49" s="35"/>
      <c r="NT49" s="35"/>
      <c r="NU49" s="35"/>
      <c r="NV49" s="35"/>
      <c r="NW49" s="35"/>
      <c r="NX49" s="35"/>
      <c r="NY49" s="35"/>
      <c r="NZ49" s="35"/>
      <c r="OA49" s="35"/>
      <c r="OB49" s="35"/>
      <c r="OC49" s="35"/>
      <c r="OD49" s="35"/>
      <c r="OE49" s="35"/>
      <c r="OF49" s="35"/>
      <c r="OG49" s="35"/>
      <c r="OH49" s="35"/>
      <c r="OI49" s="35"/>
      <c r="OJ49" s="35"/>
      <c r="OK49" s="35"/>
      <c r="OL49" s="35"/>
      <c r="OM49" s="35"/>
      <c r="ON49" s="35"/>
      <c r="OO49" s="35"/>
      <c r="OP49" s="35"/>
      <c r="OQ49" s="35"/>
      <c r="OR49" s="35"/>
      <c r="OS49" s="35"/>
      <c r="OT49" s="35"/>
      <c r="OU49" s="35"/>
      <c r="OV49" s="35"/>
      <c r="OW49" s="35"/>
      <c r="OX49" s="35"/>
      <c r="OY49" s="35"/>
      <c r="OZ49" s="35"/>
      <c r="PA49" s="35"/>
      <c r="PB49" s="35"/>
      <c r="PC49" s="35"/>
      <c r="PD49" s="35"/>
      <c r="PE49" s="35"/>
      <c r="PF49" s="35"/>
      <c r="PG49" s="35"/>
      <c r="PH49" s="35"/>
      <c r="PI49" s="35"/>
      <c r="PJ49" s="35"/>
      <c r="PK49" s="35"/>
      <c r="PL49" s="35"/>
      <c r="PM49" s="35"/>
      <c r="PN49" s="35"/>
      <c r="PO49" s="35"/>
      <c r="PP49" s="35"/>
      <c r="PQ49" s="35"/>
      <c r="PR49" s="35"/>
      <c r="PS49" s="35"/>
      <c r="PT49" s="35"/>
      <c r="PU49" s="35"/>
      <c r="PV49" s="35"/>
      <c r="PW49" s="35"/>
      <c r="PX49" s="35"/>
      <c r="PY49" s="35"/>
      <c r="PZ49" s="35"/>
      <c r="QA49" s="35"/>
      <c r="QB49" s="35"/>
      <c r="QC49" s="35"/>
      <c r="QD49" s="35"/>
      <c r="QE49" s="35"/>
      <c r="QF49" s="35"/>
      <c r="QG49" s="35"/>
      <c r="QH49" s="35"/>
      <c r="QI49" s="35"/>
      <c r="QJ49" s="35"/>
      <c r="QK49" s="35"/>
      <c r="QL49" s="35"/>
      <c r="QM49" s="35"/>
      <c r="QN49" s="35"/>
      <c r="QO49" s="35"/>
      <c r="QP49" s="35"/>
      <c r="QQ49" s="35"/>
      <c r="QR49" s="35"/>
      <c r="QS49" s="35"/>
      <c r="QT49" s="35"/>
      <c r="QU49" s="35"/>
      <c r="QV49" s="35"/>
      <c r="QW49" s="35"/>
      <c r="QX49" s="35"/>
      <c r="QY49" s="35"/>
      <c r="QZ49" s="35"/>
      <c r="RA49" s="35"/>
      <c r="RB49" s="35"/>
      <c r="RC49" s="35"/>
      <c r="RD49" s="35"/>
      <c r="RE49" s="35"/>
      <c r="RF49" s="35"/>
      <c r="RG49" s="35"/>
      <c r="RH49" s="35"/>
      <c r="RI49" s="35"/>
      <c r="RJ49" s="35"/>
      <c r="RK49" s="35"/>
      <c r="RL49" s="35"/>
      <c r="RM49" s="35"/>
      <c r="RN49" s="35"/>
      <c r="RO49" s="35"/>
      <c r="RP49" s="35"/>
      <c r="RQ49" s="35"/>
      <c r="RR49" s="35"/>
      <c r="RS49" s="35"/>
      <c r="RT49" s="35"/>
      <c r="RU49" s="35"/>
      <c r="RV49" s="35"/>
      <c r="RW49" s="35"/>
      <c r="RX49" s="35"/>
      <c r="RY49" s="35"/>
      <c r="RZ49" s="35"/>
      <c r="SA49" s="35"/>
      <c r="SB49" s="35"/>
      <c r="SC49" s="35"/>
      <c r="SD49" s="35"/>
      <c r="SE49" s="35"/>
      <c r="SF49" s="35"/>
      <c r="SG49" s="35"/>
      <c r="SH49" s="35"/>
      <c r="SI49" s="35"/>
      <c r="SJ49" s="35"/>
      <c r="SK49" s="35"/>
      <c r="SL49" s="35"/>
      <c r="SM49" s="35"/>
      <c r="SN49" s="35"/>
      <c r="SO49" s="35"/>
      <c r="SP49" s="35"/>
      <c r="SQ49" s="35"/>
      <c r="SR49" s="35"/>
      <c r="SS49" s="35"/>
      <c r="ST49" s="35"/>
      <c r="SU49" s="35"/>
      <c r="SV49" s="35"/>
      <c r="SW49" s="35"/>
      <c r="SX49" s="35"/>
      <c r="SY49" s="35"/>
      <c r="SZ49" s="35"/>
      <c r="TA49" s="35"/>
      <c r="TB49" s="35"/>
      <c r="TC49" s="35"/>
      <c r="TD49" s="35"/>
      <c r="TE49" s="35"/>
      <c r="TF49" s="35"/>
      <c r="TG49" s="35"/>
      <c r="TH49" s="35"/>
      <c r="TI49" s="35"/>
      <c r="TJ49" s="35"/>
      <c r="TK49" s="35"/>
      <c r="TL49" s="35"/>
      <c r="TM49" s="35"/>
      <c r="TN49" s="35"/>
      <c r="TO49" s="35"/>
      <c r="TP49" s="35"/>
      <c r="TQ49" s="35"/>
      <c r="TR49" s="35"/>
      <c r="TS49" s="35"/>
      <c r="TT49" s="35"/>
      <c r="TU49" s="35"/>
      <c r="TV49" s="35"/>
      <c r="TW49" s="35"/>
      <c r="TX49" s="35"/>
      <c r="TY49" s="35"/>
      <c r="TZ49" s="35"/>
      <c r="UA49" s="35"/>
      <c r="UB49" s="35"/>
      <c r="UC49" s="35"/>
      <c r="UD49" s="35"/>
      <c r="UE49" s="35"/>
      <c r="UF49" s="35"/>
      <c r="UG49" s="35"/>
      <c r="UH49" s="35"/>
      <c r="UI49" s="35"/>
      <c r="UJ49" s="35"/>
      <c r="UK49" s="35"/>
      <c r="UL49" s="35"/>
      <c r="UM49" s="35"/>
      <c r="UN49" s="35"/>
      <c r="UO49" s="35"/>
      <c r="UP49" s="35"/>
      <c r="UQ49" s="35"/>
      <c r="UR49" s="35"/>
      <c r="US49" s="35"/>
      <c r="UT49" s="35"/>
      <c r="UU49" s="35"/>
      <c r="UV49" s="35"/>
      <c r="UW49" s="35"/>
      <c r="UX49" s="35"/>
      <c r="UY49" s="35"/>
      <c r="UZ49" s="35"/>
      <c r="VA49" s="35"/>
      <c r="VB49" s="35"/>
      <c r="VC49" s="35"/>
      <c r="VD49" s="35"/>
      <c r="VE49" s="35"/>
      <c r="VF49" s="35"/>
      <c r="VG49" s="35"/>
      <c r="VH49" s="35"/>
      <c r="VI49" s="35"/>
      <c r="VJ49" s="35"/>
      <c r="VK49" s="35"/>
      <c r="VL49" s="35"/>
      <c r="VM49" s="35"/>
      <c r="VN49" s="35"/>
      <c r="VO49" s="35"/>
      <c r="VP49" s="35"/>
      <c r="VQ49" s="35"/>
      <c r="VR49" s="35"/>
      <c r="VS49" s="35"/>
      <c r="VT49" s="35"/>
      <c r="VU49" s="35"/>
      <c r="VV49" s="35"/>
      <c r="VW49" s="35"/>
      <c r="VX49" s="35"/>
      <c r="VY49" s="35"/>
      <c r="VZ49" s="35"/>
      <c r="WA49" s="35"/>
      <c r="WB49" s="35"/>
      <c r="WC49" s="35"/>
      <c r="WD49" s="35"/>
      <c r="WE49" s="35"/>
      <c r="WF49" s="35"/>
      <c r="WG49" s="35"/>
      <c r="WH49" s="35"/>
      <c r="WI49" s="35"/>
      <c r="WJ49" s="35"/>
      <c r="WK49" s="35"/>
      <c r="WL49" s="35"/>
      <c r="WM49" s="35"/>
      <c r="WN49" s="35"/>
      <c r="WO49" s="35"/>
      <c r="WP49" s="35"/>
      <c r="WQ49" s="35"/>
      <c r="WR49" s="35"/>
      <c r="WS49" s="35"/>
      <c r="WT49" s="35"/>
      <c r="WU49" s="35"/>
      <c r="WV49" s="35"/>
      <c r="WW49" s="35"/>
      <c r="WX49" s="35"/>
      <c r="WY49" s="35"/>
      <c r="WZ49" s="35"/>
      <c r="XA49" s="35"/>
      <c r="XB49" s="35"/>
      <c r="XC49" s="35"/>
      <c r="XD49" s="35"/>
      <c r="XE49" s="35"/>
      <c r="XF49" s="35"/>
      <c r="XG49" s="35"/>
      <c r="XH49" s="35"/>
      <c r="XI49" s="35"/>
      <c r="XJ49" s="35"/>
      <c r="XK49" s="35"/>
      <c r="XL49" s="35"/>
      <c r="XM49" s="35"/>
      <c r="XN49" s="35"/>
      <c r="XO49" s="35"/>
      <c r="XP49" s="35"/>
      <c r="XQ49" s="35"/>
      <c r="XR49" s="35"/>
      <c r="XS49" s="35"/>
      <c r="XT49" s="35"/>
      <c r="XU49" s="35"/>
      <c r="XV49" s="35"/>
      <c r="XW49" s="35"/>
      <c r="XX49" s="35"/>
      <c r="XY49" s="35"/>
      <c r="XZ49" s="35"/>
      <c r="YA49" s="35"/>
      <c r="YB49" s="35"/>
      <c r="YC49" s="35"/>
      <c r="YD49" s="35"/>
      <c r="YE49" s="35"/>
      <c r="YF49" s="35"/>
      <c r="YG49" s="35"/>
      <c r="YH49" s="35"/>
      <c r="YI49" s="35"/>
      <c r="YJ49" s="35"/>
      <c r="YK49" s="35"/>
      <c r="YL49" s="35"/>
      <c r="YM49" s="35"/>
      <c r="YN49" s="35"/>
      <c r="YO49" s="35"/>
      <c r="YP49" s="35"/>
      <c r="YQ49" s="35"/>
      <c r="YR49" s="35"/>
      <c r="YS49" s="35"/>
    </row>
    <row r="50" spans="1:669" s="6" customFormat="1" x14ac:dyDescent="0.25">
      <c r="A50" s="35"/>
      <c r="B50" s="35"/>
      <c r="C50" s="35"/>
      <c r="D50" s="35"/>
      <c r="E50" s="35"/>
      <c r="F50" s="187"/>
      <c r="G50" s="187"/>
      <c r="H50" s="187"/>
      <c r="I50" s="187"/>
      <c r="N50" s="30"/>
      <c r="P50" s="33"/>
      <c r="Q50" s="33"/>
      <c r="S50" s="33"/>
      <c r="T50" s="33"/>
      <c r="U50" s="72"/>
      <c r="V50" s="73"/>
      <c r="W50" s="73"/>
      <c r="X50" s="74"/>
      <c r="Y50" s="73"/>
      <c r="Z50" s="73"/>
      <c r="AA50" s="73"/>
      <c r="AB50" s="73"/>
      <c r="AC50" s="73"/>
      <c r="AD50" s="73"/>
      <c r="AE50" s="73"/>
      <c r="AF50" s="73"/>
      <c r="AG50" s="73"/>
      <c r="AH50" s="73"/>
      <c r="AI50" s="73"/>
      <c r="AJ50" s="73"/>
      <c r="AK50" s="162"/>
      <c r="AL50" s="73"/>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c r="IX50" s="35"/>
      <c r="IY50" s="35"/>
      <c r="IZ50" s="35"/>
      <c r="JA50" s="35"/>
      <c r="JB50" s="35"/>
      <c r="JC50" s="35"/>
      <c r="JD50" s="35"/>
      <c r="JE50" s="35"/>
      <c r="JF50" s="35"/>
      <c r="JG50" s="35"/>
      <c r="JH50" s="35"/>
      <c r="JI50" s="35"/>
      <c r="JJ50" s="35"/>
      <c r="JK50" s="35"/>
      <c r="JL50" s="35"/>
      <c r="JM50" s="35"/>
      <c r="JN50" s="35"/>
      <c r="JO50" s="35"/>
      <c r="JP50" s="35"/>
      <c r="JQ50" s="35"/>
      <c r="JR50" s="35"/>
      <c r="JS50" s="35"/>
      <c r="JT50" s="35"/>
      <c r="JU50" s="35"/>
      <c r="JV50" s="35"/>
      <c r="JW50" s="35"/>
      <c r="JX50" s="35"/>
      <c r="JY50" s="35"/>
      <c r="JZ50" s="35"/>
      <c r="KA50" s="35"/>
      <c r="KB50" s="35"/>
      <c r="KC50" s="35"/>
      <c r="KD50" s="35"/>
      <c r="KE50" s="35"/>
      <c r="KF50" s="35"/>
      <c r="KG50" s="35"/>
      <c r="KH50" s="35"/>
      <c r="KI50" s="35"/>
      <c r="KJ50" s="35"/>
      <c r="KK50" s="35"/>
      <c r="KL50" s="35"/>
      <c r="KM50" s="35"/>
      <c r="KN50" s="35"/>
      <c r="KO50" s="35"/>
      <c r="KP50" s="35"/>
      <c r="KQ50" s="35"/>
      <c r="KR50" s="35"/>
      <c r="KS50" s="35"/>
      <c r="KT50" s="35"/>
      <c r="KU50" s="35"/>
      <c r="KV50" s="35"/>
      <c r="KW50" s="35"/>
      <c r="KX50" s="35"/>
      <c r="KY50" s="35"/>
      <c r="KZ50" s="35"/>
      <c r="LA50" s="35"/>
      <c r="LB50" s="35"/>
      <c r="LC50" s="35"/>
      <c r="LD50" s="35"/>
      <c r="LE50" s="35"/>
      <c r="LF50" s="35"/>
      <c r="LG50" s="35"/>
      <c r="LH50" s="35"/>
      <c r="LI50" s="35"/>
      <c r="LJ50" s="35"/>
      <c r="LK50" s="35"/>
      <c r="LL50" s="35"/>
      <c r="LM50" s="35"/>
      <c r="LN50" s="35"/>
      <c r="LO50" s="35"/>
      <c r="LP50" s="35"/>
      <c r="LQ50" s="35"/>
      <c r="LR50" s="35"/>
      <c r="LS50" s="35"/>
      <c r="LT50" s="35"/>
      <c r="LU50" s="35"/>
      <c r="LV50" s="35"/>
      <c r="LW50" s="35"/>
      <c r="LX50" s="35"/>
      <c r="LY50" s="35"/>
      <c r="LZ50" s="35"/>
      <c r="MA50" s="35"/>
      <c r="MB50" s="35"/>
      <c r="MC50" s="35"/>
      <c r="MD50" s="35"/>
      <c r="ME50" s="35"/>
      <c r="MF50" s="35"/>
      <c r="MG50" s="35"/>
      <c r="MH50" s="35"/>
      <c r="MI50" s="35"/>
      <c r="MJ50" s="35"/>
      <c r="MK50" s="35"/>
      <c r="ML50" s="35"/>
      <c r="MM50" s="35"/>
      <c r="MN50" s="35"/>
      <c r="MO50" s="35"/>
      <c r="MP50" s="35"/>
      <c r="MQ50" s="35"/>
      <c r="MR50" s="35"/>
      <c r="MS50" s="35"/>
      <c r="MT50" s="35"/>
      <c r="MU50" s="35"/>
      <c r="MV50" s="35"/>
      <c r="MW50" s="35"/>
      <c r="MX50" s="35"/>
      <c r="MY50" s="35"/>
      <c r="MZ50" s="35"/>
      <c r="NA50" s="35"/>
      <c r="NB50" s="35"/>
      <c r="NC50" s="35"/>
      <c r="ND50" s="35"/>
      <c r="NE50" s="35"/>
      <c r="NF50" s="35"/>
      <c r="NG50" s="35"/>
      <c r="NH50" s="35"/>
      <c r="NI50" s="35"/>
      <c r="NJ50" s="35"/>
      <c r="NK50" s="35"/>
      <c r="NL50" s="35"/>
      <c r="NM50" s="35"/>
      <c r="NN50" s="35"/>
      <c r="NO50" s="35"/>
      <c r="NP50" s="35"/>
      <c r="NQ50" s="35"/>
      <c r="NR50" s="35"/>
      <c r="NS50" s="35"/>
      <c r="NT50" s="35"/>
      <c r="NU50" s="35"/>
      <c r="NV50" s="35"/>
      <c r="NW50" s="35"/>
      <c r="NX50" s="35"/>
      <c r="NY50" s="35"/>
      <c r="NZ50" s="35"/>
      <c r="OA50" s="35"/>
      <c r="OB50" s="35"/>
      <c r="OC50" s="35"/>
      <c r="OD50" s="35"/>
      <c r="OE50" s="35"/>
      <c r="OF50" s="35"/>
      <c r="OG50" s="35"/>
      <c r="OH50" s="35"/>
      <c r="OI50" s="35"/>
      <c r="OJ50" s="35"/>
      <c r="OK50" s="35"/>
      <c r="OL50" s="35"/>
      <c r="OM50" s="35"/>
      <c r="ON50" s="35"/>
      <c r="OO50" s="35"/>
      <c r="OP50" s="35"/>
      <c r="OQ50" s="35"/>
      <c r="OR50" s="35"/>
      <c r="OS50" s="35"/>
      <c r="OT50" s="35"/>
      <c r="OU50" s="35"/>
      <c r="OV50" s="35"/>
      <c r="OW50" s="35"/>
      <c r="OX50" s="35"/>
      <c r="OY50" s="35"/>
      <c r="OZ50" s="35"/>
      <c r="PA50" s="35"/>
      <c r="PB50" s="35"/>
      <c r="PC50" s="35"/>
      <c r="PD50" s="35"/>
      <c r="PE50" s="35"/>
      <c r="PF50" s="35"/>
      <c r="PG50" s="35"/>
      <c r="PH50" s="35"/>
      <c r="PI50" s="35"/>
      <c r="PJ50" s="35"/>
      <c r="PK50" s="35"/>
      <c r="PL50" s="35"/>
      <c r="PM50" s="35"/>
      <c r="PN50" s="35"/>
      <c r="PO50" s="35"/>
      <c r="PP50" s="35"/>
      <c r="PQ50" s="35"/>
      <c r="PR50" s="35"/>
      <c r="PS50" s="35"/>
      <c r="PT50" s="35"/>
      <c r="PU50" s="35"/>
      <c r="PV50" s="35"/>
      <c r="PW50" s="35"/>
      <c r="PX50" s="35"/>
      <c r="PY50" s="35"/>
      <c r="PZ50" s="35"/>
      <c r="QA50" s="35"/>
      <c r="QB50" s="35"/>
      <c r="QC50" s="35"/>
      <c r="QD50" s="35"/>
      <c r="QE50" s="35"/>
      <c r="QF50" s="35"/>
      <c r="QG50" s="35"/>
      <c r="QH50" s="35"/>
      <c r="QI50" s="35"/>
      <c r="QJ50" s="35"/>
      <c r="QK50" s="35"/>
      <c r="QL50" s="35"/>
      <c r="QM50" s="35"/>
      <c r="QN50" s="35"/>
      <c r="QO50" s="35"/>
      <c r="QP50" s="35"/>
      <c r="QQ50" s="35"/>
      <c r="QR50" s="35"/>
      <c r="QS50" s="35"/>
      <c r="QT50" s="35"/>
      <c r="QU50" s="35"/>
      <c r="QV50" s="35"/>
      <c r="QW50" s="35"/>
      <c r="QX50" s="35"/>
      <c r="QY50" s="35"/>
      <c r="QZ50" s="35"/>
      <c r="RA50" s="35"/>
      <c r="RB50" s="35"/>
      <c r="RC50" s="35"/>
      <c r="RD50" s="35"/>
      <c r="RE50" s="35"/>
      <c r="RF50" s="35"/>
      <c r="RG50" s="35"/>
      <c r="RH50" s="35"/>
      <c r="RI50" s="35"/>
      <c r="RJ50" s="35"/>
      <c r="RK50" s="35"/>
      <c r="RL50" s="35"/>
      <c r="RM50" s="35"/>
      <c r="RN50" s="35"/>
      <c r="RO50" s="35"/>
      <c r="RP50" s="35"/>
      <c r="RQ50" s="35"/>
      <c r="RR50" s="35"/>
      <c r="RS50" s="35"/>
      <c r="RT50" s="35"/>
      <c r="RU50" s="35"/>
      <c r="RV50" s="35"/>
      <c r="RW50" s="35"/>
      <c r="RX50" s="35"/>
      <c r="RY50" s="35"/>
      <c r="RZ50" s="35"/>
      <c r="SA50" s="35"/>
      <c r="SB50" s="35"/>
      <c r="SC50" s="35"/>
      <c r="SD50" s="35"/>
      <c r="SE50" s="35"/>
      <c r="SF50" s="35"/>
      <c r="SG50" s="35"/>
      <c r="SH50" s="35"/>
      <c r="SI50" s="35"/>
      <c r="SJ50" s="35"/>
      <c r="SK50" s="35"/>
      <c r="SL50" s="35"/>
      <c r="SM50" s="35"/>
      <c r="SN50" s="35"/>
      <c r="SO50" s="35"/>
      <c r="SP50" s="35"/>
      <c r="SQ50" s="35"/>
      <c r="SR50" s="35"/>
      <c r="SS50" s="35"/>
      <c r="ST50" s="35"/>
      <c r="SU50" s="35"/>
      <c r="SV50" s="35"/>
      <c r="SW50" s="35"/>
      <c r="SX50" s="35"/>
      <c r="SY50" s="35"/>
      <c r="SZ50" s="35"/>
      <c r="TA50" s="35"/>
      <c r="TB50" s="35"/>
      <c r="TC50" s="35"/>
      <c r="TD50" s="35"/>
      <c r="TE50" s="35"/>
      <c r="TF50" s="35"/>
      <c r="TG50" s="35"/>
      <c r="TH50" s="35"/>
      <c r="TI50" s="35"/>
      <c r="TJ50" s="35"/>
      <c r="TK50" s="35"/>
      <c r="TL50" s="35"/>
      <c r="TM50" s="35"/>
      <c r="TN50" s="35"/>
      <c r="TO50" s="35"/>
      <c r="TP50" s="35"/>
      <c r="TQ50" s="35"/>
      <c r="TR50" s="35"/>
      <c r="TS50" s="35"/>
      <c r="TT50" s="35"/>
      <c r="TU50" s="35"/>
      <c r="TV50" s="35"/>
      <c r="TW50" s="35"/>
      <c r="TX50" s="35"/>
      <c r="TY50" s="35"/>
      <c r="TZ50" s="35"/>
      <c r="UA50" s="35"/>
      <c r="UB50" s="35"/>
      <c r="UC50" s="35"/>
      <c r="UD50" s="35"/>
      <c r="UE50" s="35"/>
      <c r="UF50" s="35"/>
      <c r="UG50" s="35"/>
      <c r="UH50" s="35"/>
      <c r="UI50" s="35"/>
      <c r="UJ50" s="35"/>
      <c r="UK50" s="35"/>
      <c r="UL50" s="35"/>
      <c r="UM50" s="35"/>
      <c r="UN50" s="35"/>
      <c r="UO50" s="35"/>
      <c r="UP50" s="35"/>
      <c r="UQ50" s="35"/>
      <c r="UR50" s="35"/>
      <c r="US50" s="35"/>
      <c r="UT50" s="35"/>
      <c r="UU50" s="35"/>
      <c r="UV50" s="35"/>
      <c r="UW50" s="35"/>
      <c r="UX50" s="35"/>
      <c r="UY50" s="35"/>
      <c r="UZ50" s="35"/>
      <c r="VA50" s="35"/>
      <c r="VB50" s="35"/>
      <c r="VC50" s="35"/>
      <c r="VD50" s="35"/>
      <c r="VE50" s="35"/>
      <c r="VF50" s="35"/>
      <c r="VG50" s="35"/>
      <c r="VH50" s="35"/>
      <c r="VI50" s="35"/>
      <c r="VJ50" s="35"/>
      <c r="VK50" s="35"/>
      <c r="VL50" s="35"/>
      <c r="VM50" s="35"/>
      <c r="VN50" s="35"/>
      <c r="VO50" s="35"/>
      <c r="VP50" s="35"/>
      <c r="VQ50" s="35"/>
      <c r="VR50" s="35"/>
      <c r="VS50" s="35"/>
      <c r="VT50" s="35"/>
      <c r="VU50" s="35"/>
      <c r="VV50" s="35"/>
      <c r="VW50" s="35"/>
      <c r="VX50" s="35"/>
      <c r="VY50" s="35"/>
      <c r="VZ50" s="35"/>
      <c r="WA50" s="35"/>
      <c r="WB50" s="35"/>
      <c r="WC50" s="35"/>
      <c r="WD50" s="35"/>
      <c r="WE50" s="35"/>
      <c r="WF50" s="35"/>
      <c r="WG50" s="35"/>
      <c r="WH50" s="35"/>
      <c r="WI50" s="35"/>
      <c r="WJ50" s="35"/>
      <c r="WK50" s="35"/>
      <c r="WL50" s="35"/>
      <c r="WM50" s="35"/>
      <c r="WN50" s="35"/>
      <c r="WO50" s="35"/>
      <c r="WP50" s="35"/>
      <c r="WQ50" s="35"/>
      <c r="WR50" s="35"/>
      <c r="WS50" s="35"/>
      <c r="WT50" s="35"/>
      <c r="WU50" s="35"/>
      <c r="WV50" s="35"/>
      <c r="WW50" s="35"/>
      <c r="WX50" s="35"/>
      <c r="WY50" s="35"/>
      <c r="WZ50" s="35"/>
      <c r="XA50" s="35"/>
      <c r="XB50" s="35"/>
      <c r="XC50" s="35"/>
      <c r="XD50" s="35"/>
      <c r="XE50" s="35"/>
      <c r="XF50" s="35"/>
      <c r="XG50" s="35"/>
      <c r="XH50" s="35"/>
      <c r="XI50" s="35"/>
      <c r="XJ50" s="35"/>
      <c r="XK50" s="35"/>
      <c r="XL50" s="35"/>
      <c r="XM50" s="35"/>
      <c r="XN50" s="35"/>
      <c r="XO50" s="35"/>
      <c r="XP50" s="35"/>
      <c r="XQ50" s="35"/>
      <c r="XR50" s="35"/>
      <c r="XS50" s="35"/>
      <c r="XT50" s="35"/>
      <c r="XU50" s="35"/>
      <c r="XV50" s="35"/>
      <c r="XW50" s="35"/>
      <c r="XX50" s="35"/>
      <c r="XY50" s="35"/>
      <c r="XZ50" s="35"/>
      <c r="YA50" s="35"/>
      <c r="YB50" s="35"/>
      <c r="YC50" s="35"/>
      <c r="YD50" s="35"/>
      <c r="YE50" s="35"/>
      <c r="YF50" s="35"/>
      <c r="YG50" s="35"/>
      <c r="YH50" s="35"/>
      <c r="YI50" s="35"/>
      <c r="YJ50" s="35"/>
      <c r="YK50" s="35"/>
      <c r="YL50" s="35"/>
      <c r="YM50" s="35"/>
      <c r="YN50" s="35"/>
      <c r="YO50" s="35"/>
      <c r="YP50" s="35"/>
      <c r="YQ50" s="35"/>
      <c r="YR50" s="35"/>
      <c r="YS50" s="35"/>
    </row>
    <row r="51" spans="1:669" s="6" customFormat="1" x14ac:dyDescent="0.25">
      <c r="A51" s="35"/>
      <c r="B51" s="35"/>
      <c r="C51" s="35"/>
      <c r="D51" s="35"/>
      <c r="E51" s="35"/>
      <c r="F51" s="187"/>
      <c r="G51" s="187"/>
      <c r="H51" s="187"/>
      <c r="I51" s="187"/>
      <c r="N51" s="30"/>
      <c r="P51" s="33"/>
      <c r="Q51" s="33"/>
      <c r="S51" s="33"/>
      <c r="T51" s="33"/>
      <c r="U51" s="72"/>
      <c r="V51" s="73"/>
      <c r="W51" s="73"/>
      <c r="X51" s="74"/>
      <c r="Y51" s="73"/>
      <c r="Z51" s="73"/>
      <c r="AA51" s="73"/>
      <c r="AB51" s="73"/>
      <c r="AC51" s="73"/>
      <c r="AD51" s="73"/>
      <c r="AE51" s="73"/>
      <c r="AF51" s="73"/>
      <c r="AG51" s="73"/>
      <c r="AH51" s="73"/>
      <c r="AI51" s="73"/>
      <c r="AJ51" s="73"/>
      <c r="AK51" s="162"/>
      <c r="AL51" s="73"/>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c r="IO51" s="35"/>
      <c r="IP51" s="35"/>
      <c r="IQ51" s="35"/>
      <c r="IR51" s="35"/>
      <c r="IS51" s="35"/>
      <c r="IT51" s="35"/>
      <c r="IU51" s="35"/>
      <c r="IV51" s="35"/>
      <c r="IW51" s="35"/>
      <c r="IX51" s="35"/>
      <c r="IY51" s="35"/>
      <c r="IZ51" s="35"/>
      <c r="JA51" s="35"/>
      <c r="JB51" s="35"/>
      <c r="JC51" s="35"/>
      <c r="JD51" s="35"/>
      <c r="JE51" s="35"/>
      <c r="JF51" s="35"/>
      <c r="JG51" s="35"/>
      <c r="JH51" s="35"/>
      <c r="JI51" s="35"/>
      <c r="JJ51" s="35"/>
      <c r="JK51" s="35"/>
      <c r="JL51" s="35"/>
      <c r="JM51" s="35"/>
      <c r="JN51" s="35"/>
      <c r="JO51" s="35"/>
      <c r="JP51" s="35"/>
      <c r="JQ51" s="35"/>
      <c r="JR51" s="35"/>
      <c r="JS51" s="35"/>
      <c r="JT51" s="35"/>
      <c r="JU51" s="35"/>
      <c r="JV51" s="35"/>
      <c r="JW51" s="35"/>
      <c r="JX51" s="35"/>
      <c r="JY51" s="35"/>
      <c r="JZ51" s="35"/>
      <c r="KA51" s="35"/>
      <c r="KB51" s="35"/>
      <c r="KC51" s="35"/>
      <c r="KD51" s="35"/>
      <c r="KE51" s="35"/>
      <c r="KF51" s="35"/>
      <c r="KG51" s="35"/>
      <c r="KH51" s="35"/>
      <c r="KI51" s="35"/>
      <c r="KJ51" s="35"/>
      <c r="KK51" s="35"/>
      <c r="KL51" s="35"/>
      <c r="KM51" s="35"/>
      <c r="KN51" s="35"/>
      <c r="KO51" s="35"/>
      <c r="KP51" s="35"/>
      <c r="KQ51" s="35"/>
      <c r="KR51" s="35"/>
      <c r="KS51" s="35"/>
      <c r="KT51" s="35"/>
      <c r="KU51" s="35"/>
      <c r="KV51" s="35"/>
      <c r="KW51" s="35"/>
      <c r="KX51" s="35"/>
      <c r="KY51" s="35"/>
      <c r="KZ51" s="35"/>
      <c r="LA51" s="35"/>
      <c r="LB51" s="35"/>
      <c r="LC51" s="35"/>
      <c r="LD51" s="35"/>
      <c r="LE51" s="35"/>
      <c r="LF51" s="35"/>
      <c r="LG51" s="35"/>
      <c r="LH51" s="35"/>
      <c r="LI51" s="35"/>
      <c r="LJ51" s="35"/>
      <c r="LK51" s="35"/>
      <c r="LL51" s="35"/>
      <c r="LM51" s="35"/>
      <c r="LN51" s="35"/>
      <c r="LO51" s="35"/>
      <c r="LP51" s="35"/>
      <c r="LQ51" s="35"/>
      <c r="LR51" s="35"/>
      <c r="LS51" s="35"/>
      <c r="LT51" s="35"/>
      <c r="LU51" s="35"/>
      <c r="LV51" s="35"/>
      <c r="LW51" s="35"/>
      <c r="LX51" s="35"/>
      <c r="LY51" s="35"/>
      <c r="LZ51" s="35"/>
      <c r="MA51" s="35"/>
      <c r="MB51" s="35"/>
      <c r="MC51" s="35"/>
      <c r="MD51" s="35"/>
      <c r="ME51" s="35"/>
      <c r="MF51" s="35"/>
      <c r="MG51" s="35"/>
      <c r="MH51" s="35"/>
      <c r="MI51" s="35"/>
      <c r="MJ51" s="35"/>
      <c r="MK51" s="35"/>
      <c r="ML51" s="35"/>
      <c r="MM51" s="35"/>
      <c r="MN51" s="35"/>
      <c r="MO51" s="35"/>
      <c r="MP51" s="35"/>
      <c r="MQ51" s="35"/>
      <c r="MR51" s="35"/>
      <c r="MS51" s="35"/>
      <c r="MT51" s="35"/>
      <c r="MU51" s="35"/>
      <c r="MV51" s="35"/>
      <c r="MW51" s="35"/>
      <c r="MX51" s="35"/>
      <c r="MY51" s="35"/>
      <c r="MZ51" s="35"/>
      <c r="NA51" s="35"/>
      <c r="NB51" s="35"/>
      <c r="NC51" s="35"/>
      <c r="ND51" s="35"/>
      <c r="NE51" s="35"/>
      <c r="NF51" s="35"/>
      <c r="NG51" s="35"/>
      <c r="NH51" s="35"/>
      <c r="NI51" s="35"/>
      <c r="NJ51" s="35"/>
      <c r="NK51" s="35"/>
      <c r="NL51" s="35"/>
      <c r="NM51" s="35"/>
      <c r="NN51" s="35"/>
      <c r="NO51" s="35"/>
      <c r="NP51" s="35"/>
      <c r="NQ51" s="35"/>
      <c r="NR51" s="35"/>
      <c r="NS51" s="35"/>
      <c r="NT51" s="35"/>
      <c r="NU51" s="35"/>
      <c r="NV51" s="35"/>
      <c r="NW51" s="35"/>
      <c r="NX51" s="35"/>
      <c r="NY51" s="35"/>
      <c r="NZ51" s="35"/>
      <c r="OA51" s="35"/>
      <c r="OB51" s="35"/>
      <c r="OC51" s="35"/>
      <c r="OD51" s="35"/>
      <c r="OE51" s="35"/>
      <c r="OF51" s="35"/>
      <c r="OG51" s="35"/>
      <c r="OH51" s="35"/>
      <c r="OI51" s="35"/>
      <c r="OJ51" s="35"/>
      <c r="OK51" s="35"/>
      <c r="OL51" s="35"/>
      <c r="OM51" s="35"/>
      <c r="ON51" s="35"/>
      <c r="OO51" s="35"/>
      <c r="OP51" s="35"/>
      <c r="OQ51" s="35"/>
      <c r="OR51" s="35"/>
      <c r="OS51" s="35"/>
      <c r="OT51" s="35"/>
      <c r="OU51" s="35"/>
      <c r="OV51" s="35"/>
      <c r="OW51" s="35"/>
      <c r="OX51" s="35"/>
      <c r="OY51" s="35"/>
      <c r="OZ51" s="35"/>
      <c r="PA51" s="35"/>
      <c r="PB51" s="35"/>
      <c r="PC51" s="35"/>
      <c r="PD51" s="35"/>
      <c r="PE51" s="35"/>
      <c r="PF51" s="35"/>
      <c r="PG51" s="35"/>
      <c r="PH51" s="35"/>
      <c r="PI51" s="35"/>
      <c r="PJ51" s="35"/>
      <c r="PK51" s="35"/>
      <c r="PL51" s="35"/>
      <c r="PM51" s="35"/>
      <c r="PN51" s="35"/>
      <c r="PO51" s="35"/>
      <c r="PP51" s="35"/>
      <c r="PQ51" s="35"/>
      <c r="PR51" s="35"/>
      <c r="PS51" s="35"/>
      <c r="PT51" s="35"/>
      <c r="PU51" s="35"/>
      <c r="PV51" s="35"/>
      <c r="PW51" s="35"/>
      <c r="PX51" s="35"/>
      <c r="PY51" s="35"/>
      <c r="PZ51" s="35"/>
      <c r="QA51" s="35"/>
      <c r="QB51" s="35"/>
      <c r="QC51" s="35"/>
      <c r="QD51" s="35"/>
      <c r="QE51" s="35"/>
      <c r="QF51" s="35"/>
      <c r="QG51" s="35"/>
      <c r="QH51" s="35"/>
      <c r="QI51" s="35"/>
      <c r="QJ51" s="35"/>
      <c r="QK51" s="35"/>
      <c r="QL51" s="35"/>
      <c r="QM51" s="35"/>
      <c r="QN51" s="35"/>
      <c r="QO51" s="35"/>
      <c r="QP51" s="35"/>
      <c r="QQ51" s="35"/>
      <c r="QR51" s="35"/>
      <c r="QS51" s="35"/>
      <c r="QT51" s="35"/>
      <c r="QU51" s="35"/>
      <c r="QV51" s="35"/>
      <c r="QW51" s="35"/>
      <c r="QX51" s="35"/>
      <c r="QY51" s="35"/>
      <c r="QZ51" s="35"/>
      <c r="RA51" s="35"/>
      <c r="RB51" s="35"/>
      <c r="RC51" s="35"/>
      <c r="RD51" s="35"/>
      <c r="RE51" s="35"/>
      <c r="RF51" s="35"/>
      <c r="RG51" s="35"/>
      <c r="RH51" s="35"/>
      <c r="RI51" s="35"/>
      <c r="RJ51" s="35"/>
      <c r="RK51" s="35"/>
      <c r="RL51" s="35"/>
      <c r="RM51" s="35"/>
      <c r="RN51" s="35"/>
      <c r="RO51" s="35"/>
      <c r="RP51" s="35"/>
      <c r="RQ51" s="35"/>
      <c r="RR51" s="35"/>
      <c r="RS51" s="35"/>
      <c r="RT51" s="35"/>
      <c r="RU51" s="35"/>
      <c r="RV51" s="35"/>
      <c r="RW51" s="35"/>
      <c r="RX51" s="35"/>
      <c r="RY51" s="35"/>
      <c r="RZ51" s="35"/>
      <c r="SA51" s="35"/>
      <c r="SB51" s="35"/>
      <c r="SC51" s="35"/>
      <c r="SD51" s="35"/>
      <c r="SE51" s="35"/>
      <c r="SF51" s="35"/>
      <c r="SG51" s="35"/>
      <c r="SH51" s="35"/>
      <c r="SI51" s="35"/>
      <c r="SJ51" s="35"/>
      <c r="SK51" s="35"/>
      <c r="SL51" s="35"/>
      <c r="SM51" s="35"/>
      <c r="SN51" s="35"/>
      <c r="SO51" s="35"/>
      <c r="SP51" s="35"/>
      <c r="SQ51" s="35"/>
      <c r="SR51" s="35"/>
      <c r="SS51" s="35"/>
      <c r="ST51" s="35"/>
      <c r="SU51" s="35"/>
      <c r="SV51" s="35"/>
      <c r="SW51" s="35"/>
      <c r="SX51" s="35"/>
      <c r="SY51" s="35"/>
      <c r="SZ51" s="35"/>
      <c r="TA51" s="35"/>
      <c r="TB51" s="35"/>
      <c r="TC51" s="35"/>
      <c r="TD51" s="35"/>
      <c r="TE51" s="35"/>
      <c r="TF51" s="35"/>
      <c r="TG51" s="35"/>
      <c r="TH51" s="35"/>
      <c r="TI51" s="35"/>
      <c r="TJ51" s="35"/>
      <c r="TK51" s="35"/>
      <c r="TL51" s="35"/>
      <c r="TM51" s="35"/>
      <c r="TN51" s="35"/>
      <c r="TO51" s="35"/>
      <c r="TP51" s="35"/>
      <c r="TQ51" s="35"/>
      <c r="TR51" s="35"/>
      <c r="TS51" s="35"/>
      <c r="TT51" s="35"/>
      <c r="TU51" s="35"/>
      <c r="TV51" s="35"/>
      <c r="TW51" s="35"/>
      <c r="TX51" s="35"/>
      <c r="TY51" s="35"/>
      <c r="TZ51" s="35"/>
      <c r="UA51" s="35"/>
      <c r="UB51" s="35"/>
      <c r="UC51" s="35"/>
      <c r="UD51" s="35"/>
      <c r="UE51" s="35"/>
      <c r="UF51" s="35"/>
      <c r="UG51" s="35"/>
      <c r="UH51" s="35"/>
      <c r="UI51" s="35"/>
      <c r="UJ51" s="35"/>
      <c r="UK51" s="35"/>
      <c r="UL51" s="35"/>
      <c r="UM51" s="35"/>
      <c r="UN51" s="35"/>
      <c r="UO51" s="35"/>
      <c r="UP51" s="35"/>
      <c r="UQ51" s="35"/>
      <c r="UR51" s="35"/>
      <c r="US51" s="35"/>
      <c r="UT51" s="35"/>
      <c r="UU51" s="35"/>
      <c r="UV51" s="35"/>
      <c r="UW51" s="35"/>
      <c r="UX51" s="35"/>
      <c r="UY51" s="35"/>
      <c r="UZ51" s="35"/>
      <c r="VA51" s="35"/>
      <c r="VB51" s="35"/>
      <c r="VC51" s="35"/>
      <c r="VD51" s="35"/>
      <c r="VE51" s="35"/>
      <c r="VF51" s="35"/>
      <c r="VG51" s="35"/>
      <c r="VH51" s="35"/>
      <c r="VI51" s="35"/>
      <c r="VJ51" s="35"/>
      <c r="VK51" s="35"/>
      <c r="VL51" s="35"/>
      <c r="VM51" s="35"/>
      <c r="VN51" s="35"/>
      <c r="VO51" s="35"/>
      <c r="VP51" s="35"/>
      <c r="VQ51" s="35"/>
      <c r="VR51" s="35"/>
      <c r="VS51" s="35"/>
      <c r="VT51" s="35"/>
      <c r="VU51" s="35"/>
      <c r="VV51" s="35"/>
      <c r="VW51" s="35"/>
      <c r="VX51" s="35"/>
      <c r="VY51" s="35"/>
      <c r="VZ51" s="35"/>
      <c r="WA51" s="35"/>
      <c r="WB51" s="35"/>
      <c r="WC51" s="35"/>
      <c r="WD51" s="35"/>
      <c r="WE51" s="35"/>
      <c r="WF51" s="35"/>
      <c r="WG51" s="35"/>
      <c r="WH51" s="35"/>
      <c r="WI51" s="35"/>
      <c r="WJ51" s="35"/>
      <c r="WK51" s="35"/>
      <c r="WL51" s="35"/>
      <c r="WM51" s="35"/>
      <c r="WN51" s="35"/>
      <c r="WO51" s="35"/>
      <c r="WP51" s="35"/>
      <c r="WQ51" s="35"/>
      <c r="WR51" s="35"/>
      <c r="WS51" s="35"/>
      <c r="WT51" s="35"/>
      <c r="WU51" s="35"/>
      <c r="WV51" s="35"/>
      <c r="WW51" s="35"/>
      <c r="WX51" s="35"/>
      <c r="WY51" s="35"/>
      <c r="WZ51" s="35"/>
      <c r="XA51" s="35"/>
      <c r="XB51" s="35"/>
      <c r="XC51" s="35"/>
      <c r="XD51" s="35"/>
      <c r="XE51" s="35"/>
      <c r="XF51" s="35"/>
      <c r="XG51" s="35"/>
      <c r="XH51" s="35"/>
      <c r="XI51" s="35"/>
      <c r="XJ51" s="35"/>
      <c r="XK51" s="35"/>
      <c r="XL51" s="35"/>
      <c r="XM51" s="35"/>
      <c r="XN51" s="35"/>
      <c r="XO51" s="35"/>
      <c r="XP51" s="35"/>
      <c r="XQ51" s="35"/>
      <c r="XR51" s="35"/>
      <c r="XS51" s="35"/>
      <c r="XT51" s="35"/>
      <c r="XU51" s="35"/>
      <c r="XV51" s="35"/>
      <c r="XW51" s="35"/>
      <c r="XX51" s="35"/>
      <c r="XY51" s="35"/>
      <c r="XZ51" s="35"/>
      <c r="YA51" s="35"/>
      <c r="YB51" s="35"/>
      <c r="YC51" s="35"/>
      <c r="YD51" s="35"/>
      <c r="YE51" s="35"/>
      <c r="YF51" s="35"/>
      <c r="YG51" s="35"/>
      <c r="YH51" s="35"/>
      <c r="YI51" s="35"/>
      <c r="YJ51" s="35"/>
      <c r="YK51" s="35"/>
      <c r="YL51" s="35"/>
      <c r="YM51" s="35"/>
      <c r="YN51" s="35"/>
      <c r="YO51" s="35"/>
      <c r="YP51" s="35"/>
      <c r="YQ51" s="35"/>
      <c r="YR51" s="35"/>
      <c r="YS51" s="35"/>
    </row>
    <row r="52" spans="1:669" s="6" customFormat="1" x14ac:dyDescent="0.25">
      <c r="A52" s="35"/>
      <c r="B52" s="35"/>
      <c r="C52" s="35"/>
      <c r="D52" s="35"/>
      <c r="E52" s="35"/>
      <c r="F52" s="187"/>
      <c r="G52" s="187"/>
      <c r="H52" s="187"/>
      <c r="I52" s="187"/>
      <c r="N52" s="30"/>
      <c r="P52" s="33"/>
      <c r="Q52" s="33"/>
      <c r="S52" s="33"/>
      <c r="T52" s="33"/>
      <c r="U52" s="72"/>
      <c r="V52" s="73"/>
      <c r="W52" s="73"/>
      <c r="X52" s="74"/>
      <c r="Y52" s="73"/>
      <c r="Z52" s="73"/>
      <c r="AA52" s="73"/>
      <c r="AB52" s="73"/>
      <c r="AC52" s="73"/>
      <c r="AD52" s="73"/>
      <c r="AE52" s="73"/>
      <c r="AF52" s="73"/>
      <c r="AG52" s="73"/>
      <c r="AH52" s="73"/>
      <c r="AI52" s="73"/>
      <c r="AJ52" s="73"/>
      <c r="AK52" s="162"/>
      <c r="AL52" s="73"/>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c r="JV52" s="35"/>
      <c r="JW52" s="35"/>
      <c r="JX52" s="35"/>
      <c r="JY52" s="35"/>
      <c r="JZ52" s="35"/>
      <c r="KA52" s="35"/>
      <c r="KB52" s="35"/>
      <c r="KC52" s="35"/>
      <c r="KD52" s="35"/>
      <c r="KE52" s="35"/>
      <c r="KF52" s="35"/>
      <c r="KG52" s="35"/>
      <c r="KH52" s="35"/>
      <c r="KI52" s="35"/>
      <c r="KJ52" s="35"/>
      <c r="KK52" s="35"/>
      <c r="KL52" s="35"/>
      <c r="KM52" s="35"/>
      <c r="KN52" s="35"/>
      <c r="KO52" s="35"/>
      <c r="KP52" s="35"/>
      <c r="KQ52" s="35"/>
      <c r="KR52" s="35"/>
      <c r="KS52" s="35"/>
      <c r="KT52" s="35"/>
      <c r="KU52" s="35"/>
      <c r="KV52" s="35"/>
      <c r="KW52" s="35"/>
      <c r="KX52" s="35"/>
      <c r="KY52" s="35"/>
      <c r="KZ52" s="35"/>
      <c r="LA52" s="35"/>
      <c r="LB52" s="35"/>
      <c r="LC52" s="35"/>
      <c r="LD52" s="35"/>
      <c r="LE52" s="35"/>
      <c r="LF52" s="35"/>
      <c r="LG52" s="35"/>
      <c r="LH52" s="35"/>
      <c r="LI52" s="35"/>
      <c r="LJ52" s="35"/>
      <c r="LK52" s="35"/>
      <c r="LL52" s="35"/>
      <c r="LM52" s="35"/>
      <c r="LN52" s="35"/>
      <c r="LO52" s="35"/>
      <c r="LP52" s="35"/>
      <c r="LQ52" s="35"/>
      <c r="LR52" s="35"/>
      <c r="LS52" s="35"/>
      <c r="LT52" s="35"/>
      <c r="LU52" s="35"/>
      <c r="LV52" s="35"/>
      <c r="LW52" s="35"/>
      <c r="LX52" s="35"/>
      <c r="LY52" s="35"/>
      <c r="LZ52" s="35"/>
      <c r="MA52" s="35"/>
      <c r="MB52" s="35"/>
      <c r="MC52" s="35"/>
      <c r="MD52" s="35"/>
      <c r="ME52" s="35"/>
      <c r="MF52" s="35"/>
      <c r="MG52" s="35"/>
      <c r="MH52" s="35"/>
      <c r="MI52" s="35"/>
      <c r="MJ52" s="35"/>
      <c r="MK52" s="35"/>
      <c r="ML52" s="35"/>
      <c r="MM52" s="35"/>
      <c r="MN52" s="35"/>
      <c r="MO52" s="35"/>
      <c r="MP52" s="35"/>
      <c r="MQ52" s="35"/>
      <c r="MR52" s="35"/>
      <c r="MS52" s="35"/>
      <c r="MT52" s="35"/>
      <c r="MU52" s="35"/>
      <c r="MV52" s="35"/>
      <c r="MW52" s="35"/>
      <c r="MX52" s="35"/>
      <c r="MY52" s="35"/>
      <c r="MZ52" s="35"/>
      <c r="NA52" s="35"/>
      <c r="NB52" s="35"/>
      <c r="NC52" s="35"/>
      <c r="ND52" s="35"/>
      <c r="NE52" s="35"/>
      <c r="NF52" s="35"/>
      <c r="NG52" s="35"/>
      <c r="NH52" s="35"/>
      <c r="NI52" s="35"/>
      <c r="NJ52" s="35"/>
      <c r="NK52" s="35"/>
      <c r="NL52" s="35"/>
      <c r="NM52" s="35"/>
      <c r="NN52" s="35"/>
      <c r="NO52" s="35"/>
      <c r="NP52" s="35"/>
      <c r="NQ52" s="35"/>
      <c r="NR52" s="35"/>
      <c r="NS52" s="35"/>
      <c r="NT52" s="35"/>
      <c r="NU52" s="35"/>
      <c r="NV52" s="35"/>
      <c r="NW52" s="35"/>
      <c r="NX52" s="35"/>
      <c r="NY52" s="35"/>
      <c r="NZ52" s="35"/>
      <c r="OA52" s="35"/>
      <c r="OB52" s="35"/>
      <c r="OC52" s="35"/>
      <c r="OD52" s="35"/>
      <c r="OE52" s="35"/>
      <c r="OF52" s="35"/>
      <c r="OG52" s="35"/>
      <c r="OH52" s="35"/>
      <c r="OI52" s="35"/>
      <c r="OJ52" s="35"/>
      <c r="OK52" s="35"/>
      <c r="OL52" s="35"/>
      <c r="OM52" s="35"/>
      <c r="ON52" s="35"/>
      <c r="OO52" s="35"/>
      <c r="OP52" s="35"/>
      <c r="OQ52" s="35"/>
      <c r="OR52" s="35"/>
      <c r="OS52" s="35"/>
      <c r="OT52" s="35"/>
      <c r="OU52" s="35"/>
      <c r="OV52" s="35"/>
      <c r="OW52" s="35"/>
      <c r="OX52" s="35"/>
      <c r="OY52" s="35"/>
      <c r="OZ52" s="35"/>
      <c r="PA52" s="35"/>
      <c r="PB52" s="35"/>
      <c r="PC52" s="35"/>
      <c r="PD52" s="35"/>
      <c r="PE52" s="35"/>
      <c r="PF52" s="35"/>
      <c r="PG52" s="35"/>
      <c r="PH52" s="35"/>
      <c r="PI52" s="35"/>
      <c r="PJ52" s="35"/>
      <c r="PK52" s="35"/>
      <c r="PL52" s="35"/>
      <c r="PM52" s="35"/>
      <c r="PN52" s="35"/>
      <c r="PO52" s="35"/>
      <c r="PP52" s="35"/>
      <c r="PQ52" s="35"/>
      <c r="PR52" s="35"/>
      <c r="PS52" s="35"/>
      <c r="PT52" s="35"/>
      <c r="PU52" s="35"/>
      <c r="PV52" s="35"/>
      <c r="PW52" s="35"/>
      <c r="PX52" s="35"/>
      <c r="PY52" s="35"/>
      <c r="PZ52" s="35"/>
      <c r="QA52" s="35"/>
      <c r="QB52" s="35"/>
      <c r="QC52" s="35"/>
      <c r="QD52" s="35"/>
      <c r="QE52" s="35"/>
      <c r="QF52" s="35"/>
      <c r="QG52" s="35"/>
      <c r="QH52" s="35"/>
      <c r="QI52" s="35"/>
      <c r="QJ52" s="35"/>
      <c r="QK52" s="35"/>
      <c r="QL52" s="35"/>
      <c r="QM52" s="35"/>
      <c r="QN52" s="35"/>
      <c r="QO52" s="35"/>
      <c r="QP52" s="35"/>
      <c r="QQ52" s="35"/>
      <c r="QR52" s="35"/>
      <c r="QS52" s="35"/>
      <c r="QT52" s="35"/>
      <c r="QU52" s="35"/>
      <c r="QV52" s="35"/>
      <c r="QW52" s="35"/>
      <c r="QX52" s="35"/>
      <c r="QY52" s="35"/>
      <c r="QZ52" s="35"/>
      <c r="RA52" s="35"/>
      <c r="RB52" s="35"/>
      <c r="RC52" s="35"/>
      <c r="RD52" s="35"/>
      <c r="RE52" s="35"/>
      <c r="RF52" s="35"/>
      <c r="RG52" s="35"/>
      <c r="RH52" s="35"/>
      <c r="RI52" s="35"/>
      <c r="RJ52" s="35"/>
      <c r="RK52" s="35"/>
      <c r="RL52" s="35"/>
      <c r="RM52" s="35"/>
      <c r="RN52" s="35"/>
      <c r="RO52" s="35"/>
      <c r="RP52" s="35"/>
      <c r="RQ52" s="35"/>
      <c r="RR52" s="35"/>
      <c r="RS52" s="35"/>
      <c r="RT52" s="35"/>
      <c r="RU52" s="35"/>
      <c r="RV52" s="35"/>
      <c r="RW52" s="35"/>
      <c r="RX52" s="35"/>
      <c r="RY52" s="35"/>
      <c r="RZ52" s="35"/>
      <c r="SA52" s="35"/>
      <c r="SB52" s="35"/>
      <c r="SC52" s="35"/>
      <c r="SD52" s="35"/>
      <c r="SE52" s="35"/>
      <c r="SF52" s="35"/>
      <c r="SG52" s="35"/>
      <c r="SH52" s="35"/>
      <c r="SI52" s="35"/>
      <c r="SJ52" s="35"/>
      <c r="SK52" s="35"/>
      <c r="SL52" s="35"/>
      <c r="SM52" s="35"/>
      <c r="SN52" s="35"/>
      <c r="SO52" s="35"/>
      <c r="SP52" s="35"/>
      <c r="SQ52" s="35"/>
      <c r="SR52" s="35"/>
      <c r="SS52" s="35"/>
      <c r="ST52" s="35"/>
      <c r="SU52" s="35"/>
      <c r="SV52" s="35"/>
      <c r="SW52" s="35"/>
      <c r="SX52" s="35"/>
      <c r="SY52" s="35"/>
      <c r="SZ52" s="35"/>
      <c r="TA52" s="35"/>
      <c r="TB52" s="35"/>
      <c r="TC52" s="35"/>
      <c r="TD52" s="35"/>
      <c r="TE52" s="35"/>
      <c r="TF52" s="35"/>
      <c r="TG52" s="35"/>
      <c r="TH52" s="35"/>
      <c r="TI52" s="35"/>
      <c r="TJ52" s="35"/>
      <c r="TK52" s="35"/>
      <c r="TL52" s="35"/>
      <c r="TM52" s="35"/>
      <c r="TN52" s="35"/>
      <c r="TO52" s="35"/>
      <c r="TP52" s="35"/>
      <c r="TQ52" s="35"/>
      <c r="TR52" s="35"/>
      <c r="TS52" s="35"/>
      <c r="TT52" s="35"/>
      <c r="TU52" s="35"/>
      <c r="TV52" s="35"/>
      <c r="TW52" s="35"/>
      <c r="TX52" s="35"/>
      <c r="TY52" s="35"/>
      <c r="TZ52" s="35"/>
      <c r="UA52" s="35"/>
      <c r="UB52" s="35"/>
      <c r="UC52" s="35"/>
      <c r="UD52" s="35"/>
      <c r="UE52" s="35"/>
      <c r="UF52" s="35"/>
      <c r="UG52" s="35"/>
      <c r="UH52" s="35"/>
      <c r="UI52" s="35"/>
      <c r="UJ52" s="35"/>
      <c r="UK52" s="35"/>
      <c r="UL52" s="35"/>
      <c r="UM52" s="35"/>
      <c r="UN52" s="35"/>
      <c r="UO52" s="35"/>
      <c r="UP52" s="35"/>
      <c r="UQ52" s="35"/>
      <c r="UR52" s="35"/>
      <c r="US52" s="35"/>
      <c r="UT52" s="35"/>
      <c r="UU52" s="35"/>
      <c r="UV52" s="35"/>
      <c r="UW52" s="35"/>
      <c r="UX52" s="35"/>
      <c r="UY52" s="35"/>
      <c r="UZ52" s="35"/>
      <c r="VA52" s="35"/>
      <c r="VB52" s="35"/>
      <c r="VC52" s="35"/>
      <c r="VD52" s="35"/>
      <c r="VE52" s="35"/>
      <c r="VF52" s="35"/>
      <c r="VG52" s="35"/>
      <c r="VH52" s="35"/>
      <c r="VI52" s="35"/>
      <c r="VJ52" s="35"/>
      <c r="VK52" s="35"/>
      <c r="VL52" s="35"/>
      <c r="VM52" s="35"/>
      <c r="VN52" s="35"/>
      <c r="VO52" s="35"/>
      <c r="VP52" s="35"/>
      <c r="VQ52" s="35"/>
      <c r="VR52" s="35"/>
      <c r="VS52" s="35"/>
      <c r="VT52" s="35"/>
      <c r="VU52" s="35"/>
      <c r="VV52" s="35"/>
      <c r="VW52" s="35"/>
      <c r="VX52" s="35"/>
      <c r="VY52" s="35"/>
      <c r="VZ52" s="35"/>
      <c r="WA52" s="35"/>
      <c r="WB52" s="35"/>
      <c r="WC52" s="35"/>
      <c r="WD52" s="35"/>
      <c r="WE52" s="35"/>
      <c r="WF52" s="35"/>
      <c r="WG52" s="35"/>
      <c r="WH52" s="35"/>
      <c r="WI52" s="35"/>
      <c r="WJ52" s="35"/>
      <c r="WK52" s="35"/>
      <c r="WL52" s="35"/>
      <c r="WM52" s="35"/>
      <c r="WN52" s="35"/>
      <c r="WO52" s="35"/>
      <c r="WP52" s="35"/>
      <c r="WQ52" s="35"/>
      <c r="WR52" s="35"/>
      <c r="WS52" s="35"/>
      <c r="WT52" s="35"/>
      <c r="WU52" s="35"/>
      <c r="WV52" s="35"/>
      <c r="WW52" s="35"/>
      <c r="WX52" s="35"/>
      <c r="WY52" s="35"/>
      <c r="WZ52" s="35"/>
      <c r="XA52" s="35"/>
      <c r="XB52" s="35"/>
      <c r="XC52" s="35"/>
      <c r="XD52" s="35"/>
      <c r="XE52" s="35"/>
      <c r="XF52" s="35"/>
      <c r="XG52" s="35"/>
      <c r="XH52" s="35"/>
      <c r="XI52" s="35"/>
      <c r="XJ52" s="35"/>
      <c r="XK52" s="35"/>
      <c r="XL52" s="35"/>
      <c r="XM52" s="35"/>
      <c r="XN52" s="35"/>
      <c r="XO52" s="35"/>
      <c r="XP52" s="35"/>
      <c r="XQ52" s="35"/>
      <c r="XR52" s="35"/>
      <c r="XS52" s="35"/>
      <c r="XT52" s="35"/>
      <c r="XU52" s="35"/>
      <c r="XV52" s="35"/>
      <c r="XW52" s="35"/>
      <c r="XX52" s="35"/>
      <c r="XY52" s="35"/>
      <c r="XZ52" s="35"/>
      <c r="YA52" s="35"/>
      <c r="YB52" s="35"/>
      <c r="YC52" s="35"/>
      <c r="YD52" s="35"/>
      <c r="YE52" s="35"/>
      <c r="YF52" s="35"/>
      <c r="YG52" s="35"/>
      <c r="YH52" s="35"/>
      <c r="YI52" s="35"/>
      <c r="YJ52" s="35"/>
      <c r="YK52" s="35"/>
      <c r="YL52" s="35"/>
      <c r="YM52" s="35"/>
      <c r="YN52" s="35"/>
      <c r="YO52" s="35"/>
      <c r="YP52" s="35"/>
      <c r="YQ52" s="35"/>
      <c r="YR52" s="35"/>
      <c r="YS52" s="35"/>
    </row>
    <row r="53" spans="1:669" s="6" customFormat="1" x14ac:dyDescent="0.25">
      <c r="A53" s="35"/>
      <c r="B53" s="35"/>
      <c r="C53" s="35"/>
      <c r="D53" s="35"/>
      <c r="E53" s="35"/>
      <c r="F53" s="187"/>
      <c r="G53" s="187"/>
      <c r="H53" s="187"/>
      <c r="I53" s="187"/>
      <c r="N53" s="30"/>
      <c r="P53" s="33"/>
      <c r="Q53" s="33"/>
      <c r="S53" s="33"/>
      <c r="T53" s="33"/>
      <c r="U53" s="72"/>
      <c r="V53" s="73"/>
      <c r="W53" s="73"/>
      <c r="X53" s="74"/>
      <c r="Y53" s="73"/>
      <c r="Z53" s="73"/>
      <c r="AA53" s="73"/>
      <c r="AB53" s="73"/>
      <c r="AC53" s="73"/>
      <c r="AD53" s="73"/>
      <c r="AE53" s="73"/>
      <c r="AF53" s="73"/>
      <c r="AG53" s="73"/>
      <c r="AH53" s="73"/>
      <c r="AI53" s="73"/>
      <c r="AJ53" s="73"/>
      <c r="AK53" s="162"/>
      <c r="AL53" s="73"/>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c r="IW53" s="35"/>
      <c r="IX53" s="35"/>
      <c r="IY53" s="35"/>
      <c r="IZ53" s="35"/>
      <c r="JA53" s="35"/>
      <c r="JB53" s="35"/>
      <c r="JC53" s="35"/>
      <c r="JD53" s="35"/>
      <c r="JE53" s="35"/>
      <c r="JF53" s="35"/>
      <c r="JG53" s="35"/>
      <c r="JH53" s="35"/>
      <c r="JI53" s="35"/>
      <c r="JJ53" s="35"/>
      <c r="JK53" s="35"/>
      <c r="JL53" s="35"/>
      <c r="JM53" s="35"/>
      <c r="JN53" s="35"/>
      <c r="JO53" s="35"/>
      <c r="JP53" s="35"/>
      <c r="JQ53" s="35"/>
      <c r="JR53" s="35"/>
      <c r="JS53" s="35"/>
      <c r="JT53" s="35"/>
      <c r="JU53" s="35"/>
      <c r="JV53" s="35"/>
      <c r="JW53" s="35"/>
      <c r="JX53" s="35"/>
      <c r="JY53" s="35"/>
      <c r="JZ53" s="35"/>
      <c r="KA53" s="35"/>
      <c r="KB53" s="35"/>
      <c r="KC53" s="35"/>
      <c r="KD53" s="35"/>
      <c r="KE53" s="35"/>
      <c r="KF53" s="35"/>
      <c r="KG53" s="35"/>
      <c r="KH53" s="35"/>
      <c r="KI53" s="35"/>
      <c r="KJ53" s="35"/>
      <c r="KK53" s="35"/>
      <c r="KL53" s="35"/>
      <c r="KM53" s="35"/>
      <c r="KN53" s="35"/>
      <c r="KO53" s="35"/>
      <c r="KP53" s="35"/>
      <c r="KQ53" s="35"/>
      <c r="KR53" s="35"/>
      <c r="KS53" s="35"/>
      <c r="KT53" s="35"/>
      <c r="KU53" s="35"/>
      <c r="KV53" s="35"/>
      <c r="KW53" s="35"/>
      <c r="KX53" s="35"/>
      <c r="KY53" s="35"/>
      <c r="KZ53" s="35"/>
      <c r="LA53" s="35"/>
      <c r="LB53" s="35"/>
      <c r="LC53" s="35"/>
      <c r="LD53" s="35"/>
      <c r="LE53" s="35"/>
      <c r="LF53" s="35"/>
      <c r="LG53" s="35"/>
      <c r="LH53" s="35"/>
      <c r="LI53" s="35"/>
      <c r="LJ53" s="35"/>
      <c r="LK53" s="35"/>
      <c r="LL53" s="35"/>
      <c r="LM53" s="35"/>
      <c r="LN53" s="35"/>
      <c r="LO53" s="35"/>
      <c r="LP53" s="35"/>
      <c r="LQ53" s="35"/>
      <c r="LR53" s="35"/>
      <c r="LS53" s="35"/>
      <c r="LT53" s="35"/>
      <c r="LU53" s="35"/>
      <c r="LV53" s="35"/>
      <c r="LW53" s="35"/>
      <c r="LX53" s="35"/>
      <c r="LY53" s="35"/>
      <c r="LZ53" s="35"/>
      <c r="MA53" s="35"/>
      <c r="MB53" s="35"/>
      <c r="MC53" s="35"/>
      <c r="MD53" s="35"/>
      <c r="ME53" s="35"/>
      <c r="MF53" s="35"/>
      <c r="MG53" s="35"/>
      <c r="MH53" s="35"/>
      <c r="MI53" s="35"/>
      <c r="MJ53" s="35"/>
      <c r="MK53" s="35"/>
      <c r="ML53" s="35"/>
      <c r="MM53" s="35"/>
      <c r="MN53" s="35"/>
      <c r="MO53" s="35"/>
      <c r="MP53" s="35"/>
      <c r="MQ53" s="35"/>
      <c r="MR53" s="35"/>
      <c r="MS53" s="35"/>
      <c r="MT53" s="35"/>
      <c r="MU53" s="35"/>
      <c r="MV53" s="35"/>
      <c r="MW53" s="35"/>
      <c r="MX53" s="35"/>
      <c r="MY53" s="35"/>
      <c r="MZ53" s="35"/>
      <c r="NA53" s="35"/>
      <c r="NB53" s="35"/>
      <c r="NC53" s="35"/>
      <c r="ND53" s="35"/>
      <c r="NE53" s="35"/>
      <c r="NF53" s="35"/>
      <c r="NG53" s="35"/>
      <c r="NH53" s="35"/>
      <c r="NI53" s="35"/>
      <c r="NJ53" s="35"/>
      <c r="NK53" s="35"/>
      <c r="NL53" s="35"/>
      <c r="NM53" s="35"/>
      <c r="NN53" s="35"/>
      <c r="NO53" s="35"/>
      <c r="NP53" s="35"/>
      <c r="NQ53" s="35"/>
      <c r="NR53" s="35"/>
      <c r="NS53" s="35"/>
      <c r="NT53" s="35"/>
      <c r="NU53" s="35"/>
      <c r="NV53" s="35"/>
      <c r="NW53" s="35"/>
      <c r="NX53" s="35"/>
      <c r="NY53" s="35"/>
      <c r="NZ53" s="35"/>
      <c r="OA53" s="35"/>
      <c r="OB53" s="35"/>
      <c r="OC53" s="35"/>
      <c r="OD53" s="35"/>
      <c r="OE53" s="35"/>
      <c r="OF53" s="35"/>
      <c r="OG53" s="35"/>
      <c r="OH53" s="35"/>
      <c r="OI53" s="35"/>
      <c r="OJ53" s="35"/>
      <c r="OK53" s="35"/>
      <c r="OL53" s="35"/>
      <c r="OM53" s="35"/>
      <c r="ON53" s="35"/>
      <c r="OO53" s="35"/>
      <c r="OP53" s="35"/>
      <c r="OQ53" s="35"/>
      <c r="OR53" s="35"/>
      <c r="OS53" s="35"/>
      <c r="OT53" s="35"/>
      <c r="OU53" s="35"/>
      <c r="OV53" s="35"/>
      <c r="OW53" s="35"/>
      <c r="OX53" s="35"/>
      <c r="OY53" s="35"/>
      <c r="OZ53" s="35"/>
      <c r="PA53" s="35"/>
      <c r="PB53" s="35"/>
      <c r="PC53" s="35"/>
      <c r="PD53" s="35"/>
      <c r="PE53" s="35"/>
      <c r="PF53" s="35"/>
      <c r="PG53" s="35"/>
      <c r="PH53" s="35"/>
      <c r="PI53" s="35"/>
      <c r="PJ53" s="35"/>
      <c r="PK53" s="35"/>
      <c r="PL53" s="35"/>
      <c r="PM53" s="35"/>
      <c r="PN53" s="35"/>
      <c r="PO53" s="35"/>
      <c r="PP53" s="35"/>
      <c r="PQ53" s="35"/>
      <c r="PR53" s="35"/>
      <c r="PS53" s="35"/>
      <c r="PT53" s="35"/>
      <c r="PU53" s="35"/>
      <c r="PV53" s="35"/>
      <c r="PW53" s="35"/>
      <c r="PX53" s="35"/>
      <c r="PY53" s="35"/>
      <c r="PZ53" s="35"/>
      <c r="QA53" s="35"/>
      <c r="QB53" s="35"/>
      <c r="QC53" s="35"/>
      <c r="QD53" s="35"/>
      <c r="QE53" s="35"/>
      <c r="QF53" s="35"/>
      <c r="QG53" s="35"/>
      <c r="QH53" s="35"/>
      <c r="QI53" s="35"/>
      <c r="QJ53" s="35"/>
      <c r="QK53" s="35"/>
      <c r="QL53" s="35"/>
      <c r="QM53" s="35"/>
      <c r="QN53" s="35"/>
      <c r="QO53" s="35"/>
      <c r="QP53" s="35"/>
      <c r="QQ53" s="35"/>
      <c r="QR53" s="35"/>
      <c r="QS53" s="35"/>
      <c r="QT53" s="35"/>
      <c r="QU53" s="35"/>
      <c r="QV53" s="35"/>
      <c r="QW53" s="35"/>
      <c r="QX53" s="35"/>
      <c r="QY53" s="35"/>
      <c r="QZ53" s="35"/>
      <c r="RA53" s="35"/>
      <c r="RB53" s="35"/>
      <c r="RC53" s="35"/>
      <c r="RD53" s="35"/>
      <c r="RE53" s="35"/>
      <c r="RF53" s="35"/>
      <c r="RG53" s="35"/>
      <c r="RH53" s="35"/>
      <c r="RI53" s="35"/>
      <c r="RJ53" s="35"/>
      <c r="RK53" s="35"/>
      <c r="RL53" s="35"/>
      <c r="RM53" s="35"/>
      <c r="RN53" s="35"/>
      <c r="RO53" s="35"/>
      <c r="RP53" s="35"/>
      <c r="RQ53" s="35"/>
      <c r="RR53" s="35"/>
      <c r="RS53" s="35"/>
      <c r="RT53" s="35"/>
      <c r="RU53" s="35"/>
      <c r="RV53" s="35"/>
      <c r="RW53" s="35"/>
      <c r="RX53" s="35"/>
      <c r="RY53" s="35"/>
      <c r="RZ53" s="35"/>
      <c r="SA53" s="35"/>
      <c r="SB53" s="35"/>
      <c r="SC53" s="35"/>
      <c r="SD53" s="35"/>
      <c r="SE53" s="35"/>
      <c r="SF53" s="35"/>
      <c r="SG53" s="35"/>
      <c r="SH53" s="35"/>
      <c r="SI53" s="35"/>
      <c r="SJ53" s="35"/>
      <c r="SK53" s="35"/>
      <c r="SL53" s="35"/>
      <c r="SM53" s="35"/>
      <c r="SN53" s="35"/>
      <c r="SO53" s="35"/>
      <c r="SP53" s="35"/>
      <c r="SQ53" s="35"/>
      <c r="SR53" s="35"/>
      <c r="SS53" s="35"/>
      <c r="ST53" s="35"/>
      <c r="SU53" s="35"/>
      <c r="SV53" s="35"/>
      <c r="SW53" s="35"/>
      <c r="SX53" s="35"/>
      <c r="SY53" s="35"/>
      <c r="SZ53" s="35"/>
      <c r="TA53" s="35"/>
      <c r="TB53" s="35"/>
      <c r="TC53" s="35"/>
      <c r="TD53" s="35"/>
      <c r="TE53" s="35"/>
      <c r="TF53" s="35"/>
      <c r="TG53" s="35"/>
      <c r="TH53" s="35"/>
      <c r="TI53" s="35"/>
      <c r="TJ53" s="35"/>
      <c r="TK53" s="35"/>
      <c r="TL53" s="35"/>
      <c r="TM53" s="35"/>
      <c r="TN53" s="35"/>
      <c r="TO53" s="35"/>
      <c r="TP53" s="35"/>
      <c r="TQ53" s="35"/>
      <c r="TR53" s="35"/>
      <c r="TS53" s="35"/>
      <c r="TT53" s="35"/>
      <c r="TU53" s="35"/>
      <c r="TV53" s="35"/>
      <c r="TW53" s="35"/>
      <c r="TX53" s="35"/>
      <c r="TY53" s="35"/>
      <c r="TZ53" s="35"/>
      <c r="UA53" s="35"/>
      <c r="UB53" s="35"/>
      <c r="UC53" s="35"/>
      <c r="UD53" s="35"/>
      <c r="UE53" s="35"/>
      <c r="UF53" s="35"/>
      <c r="UG53" s="35"/>
      <c r="UH53" s="35"/>
      <c r="UI53" s="35"/>
      <c r="UJ53" s="35"/>
      <c r="UK53" s="35"/>
      <c r="UL53" s="35"/>
      <c r="UM53" s="35"/>
      <c r="UN53" s="35"/>
      <c r="UO53" s="35"/>
      <c r="UP53" s="35"/>
      <c r="UQ53" s="35"/>
      <c r="UR53" s="35"/>
      <c r="US53" s="35"/>
      <c r="UT53" s="35"/>
      <c r="UU53" s="35"/>
      <c r="UV53" s="35"/>
      <c r="UW53" s="35"/>
      <c r="UX53" s="35"/>
      <c r="UY53" s="35"/>
      <c r="UZ53" s="35"/>
      <c r="VA53" s="35"/>
      <c r="VB53" s="35"/>
      <c r="VC53" s="35"/>
      <c r="VD53" s="35"/>
      <c r="VE53" s="35"/>
      <c r="VF53" s="35"/>
      <c r="VG53" s="35"/>
      <c r="VH53" s="35"/>
      <c r="VI53" s="35"/>
      <c r="VJ53" s="35"/>
      <c r="VK53" s="35"/>
      <c r="VL53" s="35"/>
      <c r="VM53" s="35"/>
      <c r="VN53" s="35"/>
      <c r="VO53" s="35"/>
      <c r="VP53" s="35"/>
      <c r="VQ53" s="35"/>
      <c r="VR53" s="35"/>
      <c r="VS53" s="35"/>
      <c r="VT53" s="35"/>
      <c r="VU53" s="35"/>
      <c r="VV53" s="35"/>
      <c r="VW53" s="35"/>
      <c r="VX53" s="35"/>
      <c r="VY53" s="35"/>
      <c r="VZ53" s="35"/>
      <c r="WA53" s="35"/>
      <c r="WB53" s="35"/>
      <c r="WC53" s="35"/>
      <c r="WD53" s="35"/>
      <c r="WE53" s="35"/>
      <c r="WF53" s="35"/>
      <c r="WG53" s="35"/>
      <c r="WH53" s="35"/>
      <c r="WI53" s="35"/>
      <c r="WJ53" s="35"/>
      <c r="WK53" s="35"/>
      <c r="WL53" s="35"/>
      <c r="WM53" s="35"/>
      <c r="WN53" s="35"/>
      <c r="WO53" s="35"/>
      <c r="WP53" s="35"/>
      <c r="WQ53" s="35"/>
      <c r="WR53" s="35"/>
      <c r="WS53" s="35"/>
      <c r="WT53" s="35"/>
      <c r="WU53" s="35"/>
      <c r="WV53" s="35"/>
      <c r="WW53" s="35"/>
      <c r="WX53" s="35"/>
      <c r="WY53" s="35"/>
      <c r="WZ53" s="35"/>
      <c r="XA53" s="35"/>
      <c r="XB53" s="35"/>
      <c r="XC53" s="35"/>
      <c r="XD53" s="35"/>
      <c r="XE53" s="35"/>
      <c r="XF53" s="35"/>
      <c r="XG53" s="35"/>
      <c r="XH53" s="35"/>
      <c r="XI53" s="35"/>
      <c r="XJ53" s="35"/>
      <c r="XK53" s="35"/>
      <c r="XL53" s="35"/>
      <c r="XM53" s="35"/>
      <c r="XN53" s="35"/>
      <c r="XO53" s="35"/>
      <c r="XP53" s="35"/>
      <c r="XQ53" s="35"/>
      <c r="XR53" s="35"/>
      <c r="XS53" s="35"/>
      <c r="XT53" s="35"/>
      <c r="XU53" s="35"/>
      <c r="XV53" s="35"/>
      <c r="XW53" s="35"/>
      <c r="XX53" s="35"/>
      <c r="XY53" s="35"/>
      <c r="XZ53" s="35"/>
      <c r="YA53" s="35"/>
      <c r="YB53" s="35"/>
      <c r="YC53" s="35"/>
      <c r="YD53" s="35"/>
      <c r="YE53" s="35"/>
      <c r="YF53" s="35"/>
      <c r="YG53" s="35"/>
      <c r="YH53" s="35"/>
      <c r="YI53" s="35"/>
      <c r="YJ53" s="35"/>
      <c r="YK53" s="35"/>
      <c r="YL53" s="35"/>
      <c r="YM53" s="35"/>
      <c r="YN53" s="35"/>
      <c r="YO53" s="35"/>
      <c r="YP53" s="35"/>
      <c r="YQ53" s="35"/>
      <c r="YR53" s="35"/>
      <c r="YS53" s="35"/>
    </row>
    <row r="54" spans="1:669" s="6" customFormat="1" x14ac:dyDescent="0.25">
      <c r="A54" s="35"/>
      <c r="B54" s="35"/>
      <c r="C54" s="35"/>
      <c r="D54" s="35"/>
      <c r="E54" s="35"/>
      <c r="F54" s="187"/>
      <c r="G54" s="187"/>
      <c r="H54" s="187"/>
      <c r="I54" s="187"/>
      <c r="N54" s="30"/>
      <c r="P54" s="33"/>
      <c r="Q54" s="33"/>
      <c r="S54" s="33"/>
      <c r="T54" s="33"/>
      <c r="U54" s="72"/>
      <c r="V54" s="73"/>
      <c r="W54" s="73"/>
      <c r="X54" s="74"/>
      <c r="Y54" s="73"/>
      <c r="Z54" s="73"/>
      <c r="AA54" s="73"/>
      <c r="AB54" s="73"/>
      <c r="AC54" s="73"/>
      <c r="AD54" s="73"/>
      <c r="AE54" s="73"/>
      <c r="AF54" s="73"/>
      <c r="AG54" s="73"/>
      <c r="AH54" s="73"/>
      <c r="AI54" s="73"/>
      <c r="AJ54" s="73"/>
      <c r="AK54" s="162"/>
      <c r="AL54" s="73"/>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c r="IO54" s="35"/>
      <c r="IP54" s="35"/>
      <c r="IQ54" s="35"/>
      <c r="IR54" s="35"/>
      <c r="IS54" s="35"/>
      <c r="IT54" s="35"/>
      <c r="IU54" s="35"/>
      <c r="IV54" s="35"/>
      <c r="IW54" s="35"/>
      <c r="IX54" s="35"/>
      <c r="IY54" s="35"/>
      <c r="IZ54" s="35"/>
      <c r="JA54" s="35"/>
      <c r="JB54" s="35"/>
      <c r="JC54" s="35"/>
      <c r="JD54" s="35"/>
      <c r="JE54" s="35"/>
      <c r="JF54" s="35"/>
      <c r="JG54" s="35"/>
      <c r="JH54" s="35"/>
      <c r="JI54" s="35"/>
      <c r="JJ54" s="35"/>
      <c r="JK54" s="35"/>
      <c r="JL54" s="35"/>
      <c r="JM54" s="35"/>
      <c r="JN54" s="35"/>
      <c r="JO54" s="35"/>
      <c r="JP54" s="35"/>
      <c r="JQ54" s="35"/>
      <c r="JR54" s="35"/>
      <c r="JS54" s="35"/>
      <c r="JT54" s="35"/>
      <c r="JU54" s="35"/>
      <c r="JV54" s="35"/>
      <c r="JW54" s="35"/>
      <c r="JX54" s="35"/>
      <c r="JY54" s="35"/>
      <c r="JZ54" s="35"/>
      <c r="KA54" s="35"/>
      <c r="KB54" s="35"/>
      <c r="KC54" s="35"/>
      <c r="KD54" s="35"/>
      <c r="KE54" s="35"/>
      <c r="KF54" s="35"/>
      <c r="KG54" s="35"/>
      <c r="KH54" s="35"/>
      <c r="KI54" s="35"/>
      <c r="KJ54" s="35"/>
      <c r="KK54" s="35"/>
      <c r="KL54" s="35"/>
      <c r="KM54" s="35"/>
      <c r="KN54" s="35"/>
      <c r="KO54" s="35"/>
      <c r="KP54" s="35"/>
      <c r="KQ54" s="35"/>
      <c r="KR54" s="35"/>
      <c r="KS54" s="35"/>
      <c r="KT54" s="35"/>
      <c r="KU54" s="35"/>
      <c r="KV54" s="35"/>
      <c r="KW54" s="35"/>
      <c r="KX54" s="35"/>
      <c r="KY54" s="35"/>
      <c r="KZ54" s="35"/>
      <c r="LA54" s="35"/>
      <c r="LB54" s="35"/>
      <c r="LC54" s="35"/>
      <c r="LD54" s="35"/>
      <c r="LE54" s="35"/>
      <c r="LF54" s="35"/>
      <c r="LG54" s="35"/>
      <c r="LH54" s="35"/>
      <c r="LI54" s="35"/>
      <c r="LJ54" s="35"/>
      <c r="LK54" s="35"/>
      <c r="LL54" s="35"/>
      <c r="LM54" s="35"/>
      <c r="LN54" s="35"/>
      <c r="LO54" s="35"/>
      <c r="LP54" s="35"/>
      <c r="LQ54" s="35"/>
      <c r="LR54" s="35"/>
      <c r="LS54" s="35"/>
      <c r="LT54" s="35"/>
      <c r="LU54" s="35"/>
      <c r="LV54" s="35"/>
      <c r="LW54" s="35"/>
      <c r="LX54" s="35"/>
      <c r="LY54" s="35"/>
      <c r="LZ54" s="35"/>
      <c r="MA54" s="35"/>
      <c r="MB54" s="35"/>
      <c r="MC54" s="35"/>
      <c r="MD54" s="35"/>
      <c r="ME54" s="35"/>
      <c r="MF54" s="35"/>
      <c r="MG54" s="35"/>
      <c r="MH54" s="35"/>
      <c r="MI54" s="35"/>
      <c r="MJ54" s="35"/>
      <c r="MK54" s="35"/>
      <c r="ML54" s="35"/>
      <c r="MM54" s="35"/>
      <c r="MN54" s="35"/>
      <c r="MO54" s="35"/>
      <c r="MP54" s="35"/>
      <c r="MQ54" s="35"/>
      <c r="MR54" s="35"/>
      <c r="MS54" s="35"/>
      <c r="MT54" s="35"/>
      <c r="MU54" s="35"/>
      <c r="MV54" s="35"/>
      <c r="MW54" s="35"/>
      <c r="MX54" s="35"/>
      <c r="MY54" s="35"/>
      <c r="MZ54" s="35"/>
      <c r="NA54" s="35"/>
      <c r="NB54" s="35"/>
      <c r="NC54" s="35"/>
      <c r="ND54" s="35"/>
      <c r="NE54" s="35"/>
      <c r="NF54" s="35"/>
      <c r="NG54" s="35"/>
      <c r="NH54" s="35"/>
      <c r="NI54" s="35"/>
      <c r="NJ54" s="35"/>
      <c r="NK54" s="35"/>
      <c r="NL54" s="35"/>
      <c r="NM54" s="35"/>
      <c r="NN54" s="35"/>
      <c r="NO54" s="35"/>
      <c r="NP54" s="35"/>
      <c r="NQ54" s="35"/>
      <c r="NR54" s="35"/>
      <c r="NS54" s="35"/>
      <c r="NT54" s="35"/>
      <c r="NU54" s="35"/>
      <c r="NV54" s="35"/>
      <c r="NW54" s="35"/>
      <c r="NX54" s="35"/>
      <c r="NY54" s="35"/>
      <c r="NZ54" s="35"/>
      <c r="OA54" s="35"/>
      <c r="OB54" s="35"/>
      <c r="OC54" s="35"/>
      <c r="OD54" s="35"/>
      <c r="OE54" s="35"/>
      <c r="OF54" s="35"/>
      <c r="OG54" s="35"/>
      <c r="OH54" s="35"/>
      <c r="OI54" s="35"/>
      <c r="OJ54" s="35"/>
      <c r="OK54" s="35"/>
      <c r="OL54" s="35"/>
      <c r="OM54" s="35"/>
      <c r="ON54" s="35"/>
      <c r="OO54" s="35"/>
      <c r="OP54" s="35"/>
      <c r="OQ54" s="35"/>
      <c r="OR54" s="35"/>
      <c r="OS54" s="35"/>
      <c r="OT54" s="35"/>
      <c r="OU54" s="35"/>
      <c r="OV54" s="35"/>
      <c r="OW54" s="35"/>
      <c r="OX54" s="35"/>
      <c r="OY54" s="35"/>
      <c r="OZ54" s="35"/>
      <c r="PA54" s="35"/>
      <c r="PB54" s="35"/>
      <c r="PC54" s="35"/>
      <c r="PD54" s="35"/>
      <c r="PE54" s="35"/>
      <c r="PF54" s="35"/>
      <c r="PG54" s="35"/>
      <c r="PH54" s="35"/>
      <c r="PI54" s="35"/>
      <c r="PJ54" s="35"/>
      <c r="PK54" s="35"/>
      <c r="PL54" s="35"/>
      <c r="PM54" s="35"/>
      <c r="PN54" s="35"/>
      <c r="PO54" s="35"/>
      <c r="PP54" s="35"/>
      <c r="PQ54" s="35"/>
      <c r="PR54" s="35"/>
      <c r="PS54" s="35"/>
      <c r="PT54" s="35"/>
      <c r="PU54" s="35"/>
      <c r="PV54" s="35"/>
      <c r="PW54" s="35"/>
      <c r="PX54" s="35"/>
      <c r="PY54" s="35"/>
      <c r="PZ54" s="35"/>
      <c r="QA54" s="35"/>
      <c r="QB54" s="35"/>
      <c r="QC54" s="35"/>
      <c r="QD54" s="35"/>
      <c r="QE54" s="35"/>
      <c r="QF54" s="35"/>
      <c r="QG54" s="35"/>
      <c r="QH54" s="35"/>
      <c r="QI54" s="35"/>
      <c r="QJ54" s="35"/>
      <c r="QK54" s="35"/>
      <c r="QL54" s="35"/>
      <c r="QM54" s="35"/>
      <c r="QN54" s="35"/>
      <c r="QO54" s="35"/>
      <c r="QP54" s="35"/>
      <c r="QQ54" s="35"/>
      <c r="QR54" s="35"/>
      <c r="QS54" s="35"/>
      <c r="QT54" s="35"/>
      <c r="QU54" s="35"/>
      <c r="QV54" s="35"/>
      <c r="QW54" s="35"/>
      <c r="QX54" s="35"/>
      <c r="QY54" s="35"/>
      <c r="QZ54" s="35"/>
      <c r="RA54" s="35"/>
      <c r="RB54" s="35"/>
      <c r="RC54" s="35"/>
      <c r="RD54" s="35"/>
      <c r="RE54" s="35"/>
      <c r="RF54" s="35"/>
      <c r="RG54" s="35"/>
      <c r="RH54" s="35"/>
      <c r="RI54" s="35"/>
      <c r="RJ54" s="35"/>
      <c r="RK54" s="35"/>
      <c r="RL54" s="35"/>
      <c r="RM54" s="35"/>
      <c r="RN54" s="35"/>
      <c r="RO54" s="35"/>
      <c r="RP54" s="35"/>
      <c r="RQ54" s="35"/>
      <c r="RR54" s="35"/>
      <c r="RS54" s="35"/>
      <c r="RT54" s="35"/>
      <c r="RU54" s="35"/>
      <c r="RV54" s="35"/>
      <c r="RW54" s="35"/>
      <c r="RX54" s="35"/>
      <c r="RY54" s="35"/>
      <c r="RZ54" s="35"/>
      <c r="SA54" s="35"/>
      <c r="SB54" s="35"/>
      <c r="SC54" s="35"/>
      <c r="SD54" s="35"/>
      <c r="SE54" s="35"/>
      <c r="SF54" s="35"/>
      <c r="SG54" s="35"/>
      <c r="SH54" s="35"/>
      <c r="SI54" s="35"/>
      <c r="SJ54" s="35"/>
      <c r="SK54" s="35"/>
      <c r="SL54" s="35"/>
      <c r="SM54" s="35"/>
      <c r="SN54" s="35"/>
      <c r="SO54" s="35"/>
      <c r="SP54" s="35"/>
      <c r="SQ54" s="35"/>
      <c r="SR54" s="35"/>
      <c r="SS54" s="35"/>
      <c r="ST54" s="35"/>
      <c r="SU54" s="35"/>
      <c r="SV54" s="35"/>
      <c r="SW54" s="35"/>
      <c r="SX54" s="35"/>
      <c r="SY54" s="35"/>
      <c r="SZ54" s="35"/>
      <c r="TA54" s="35"/>
      <c r="TB54" s="35"/>
      <c r="TC54" s="35"/>
      <c r="TD54" s="35"/>
      <c r="TE54" s="35"/>
      <c r="TF54" s="35"/>
      <c r="TG54" s="35"/>
      <c r="TH54" s="35"/>
      <c r="TI54" s="35"/>
      <c r="TJ54" s="35"/>
      <c r="TK54" s="35"/>
      <c r="TL54" s="35"/>
      <c r="TM54" s="35"/>
      <c r="TN54" s="35"/>
      <c r="TO54" s="35"/>
      <c r="TP54" s="35"/>
      <c r="TQ54" s="35"/>
      <c r="TR54" s="35"/>
      <c r="TS54" s="35"/>
      <c r="TT54" s="35"/>
      <c r="TU54" s="35"/>
      <c r="TV54" s="35"/>
      <c r="TW54" s="35"/>
      <c r="TX54" s="35"/>
      <c r="TY54" s="35"/>
      <c r="TZ54" s="35"/>
      <c r="UA54" s="35"/>
      <c r="UB54" s="35"/>
      <c r="UC54" s="35"/>
      <c r="UD54" s="35"/>
      <c r="UE54" s="35"/>
      <c r="UF54" s="35"/>
      <c r="UG54" s="35"/>
      <c r="UH54" s="35"/>
      <c r="UI54" s="35"/>
      <c r="UJ54" s="35"/>
      <c r="UK54" s="35"/>
      <c r="UL54" s="35"/>
      <c r="UM54" s="35"/>
      <c r="UN54" s="35"/>
      <c r="UO54" s="35"/>
      <c r="UP54" s="35"/>
      <c r="UQ54" s="35"/>
      <c r="UR54" s="35"/>
      <c r="US54" s="35"/>
      <c r="UT54" s="35"/>
      <c r="UU54" s="35"/>
      <c r="UV54" s="35"/>
      <c r="UW54" s="35"/>
      <c r="UX54" s="35"/>
      <c r="UY54" s="35"/>
      <c r="UZ54" s="35"/>
      <c r="VA54" s="35"/>
      <c r="VB54" s="35"/>
      <c r="VC54" s="35"/>
      <c r="VD54" s="35"/>
      <c r="VE54" s="35"/>
      <c r="VF54" s="35"/>
      <c r="VG54" s="35"/>
      <c r="VH54" s="35"/>
      <c r="VI54" s="35"/>
      <c r="VJ54" s="35"/>
      <c r="VK54" s="35"/>
      <c r="VL54" s="35"/>
      <c r="VM54" s="35"/>
      <c r="VN54" s="35"/>
      <c r="VO54" s="35"/>
      <c r="VP54" s="35"/>
      <c r="VQ54" s="35"/>
      <c r="VR54" s="35"/>
      <c r="VS54" s="35"/>
      <c r="VT54" s="35"/>
      <c r="VU54" s="35"/>
      <c r="VV54" s="35"/>
      <c r="VW54" s="35"/>
      <c r="VX54" s="35"/>
      <c r="VY54" s="35"/>
      <c r="VZ54" s="35"/>
      <c r="WA54" s="35"/>
      <c r="WB54" s="35"/>
      <c r="WC54" s="35"/>
      <c r="WD54" s="35"/>
      <c r="WE54" s="35"/>
      <c r="WF54" s="35"/>
      <c r="WG54" s="35"/>
      <c r="WH54" s="35"/>
      <c r="WI54" s="35"/>
      <c r="WJ54" s="35"/>
      <c r="WK54" s="35"/>
      <c r="WL54" s="35"/>
      <c r="WM54" s="35"/>
      <c r="WN54" s="35"/>
      <c r="WO54" s="35"/>
      <c r="WP54" s="35"/>
      <c r="WQ54" s="35"/>
      <c r="WR54" s="35"/>
      <c r="WS54" s="35"/>
      <c r="WT54" s="35"/>
      <c r="WU54" s="35"/>
      <c r="WV54" s="35"/>
      <c r="WW54" s="35"/>
      <c r="WX54" s="35"/>
      <c r="WY54" s="35"/>
      <c r="WZ54" s="35"/>
      <c r="XA54" s="35"/>
      <c r="XB54" s="35"/>
      <c r="XC54" s="35"/>
      <c r="XD54" s="35"/>
      <c r="XE54" s="35"/>
      <c r="XF54" s="35"/>
      <c r="XG54" s="35"/>
      <c r="XH54" s="35"/>
      <c r="XI54" s="35"/>
      <c r="XJ54" s="35"/>
      <c r="XK54" s="35"/>
      <c r="XL54" s="35"/>
      <c r="XM54" s="35"/>
      <c r="XN54" s="35"/>
      <c r="XO54" s="35"/>
      <c r="XP54" s="35"/>
      <c r="XQ54" s="35"/>
      <c r="XR54" s="35"/>
      <c r="XS54" s="35"/>
      <c r="XT54" s="35"/>
      <c r="XU54" s="35"/>
      <c r="XV54" s="35"/>
      <c r="XW54" s="35"/>
      <c r="XX54" s="35"/>
      <c r="XY54" s="35"/>
      <c r="XZ54" s="35"/>
      <c r="YA54" s="35"/>
      <c r="YB54" s="35"/>
      <c r="YC54" s="35"/>
      <c r="YD54" s="35"/>
      <c r="YE54" s="35"/>
      <c r="YF54" s="35"/>
      <c r="YG54" s="35"/>
      <c r="YH54" s="35"/>
      <c r="YI54" s="35"/>
      <c r="YJ54" s="35"/>
      <c r="YK54" s="35"/>
      <c r="YL54" s="35"/>
      <c r="YM54" s="35"/>
      <c r="YN54" s="35"/>
      <c r="YO54" s="35"/>
      <c r="YP54" s="35"/>
      <c r="YQ54" s="35"/>
      <c r="YR54" s="35"/>
      <c r="YS54" s="35"/>
    </row>
    <row r="55" spans="1:669" s="6" customFormat="1" x14ac:dyDescent="0.25">
      <c r="A55" s="35"/>
      <c r="B55" s="35"/>
      <c r="C55" s="35"/>
      <c r="D55" s="35"/>
      <c r="E55" s="35"/>
      <c r="F55" s="187"/>
      <c r="G55" s="187"/>
      <c r="H55" s="187"/>
      <c r="I55" s="187"/>
      <c r="N55" s="30"/>
      <c r="P55" s="33"/>
      <c r="Q55" s="33"/>
      <c r="S55" s="33"/>
      <c r="T55" s="33"/>
      <c r="U55" s="72"/>
      <c r="V55" s="73"/>
      <c r="W55" s="73"/>
      <c r="X55" s="74"/>
      <c r="Y55" s="73"/>
      <c r="Z55" s="73"/>
      <c r="AA55" s="73"/>
      <c r="AB55" s="73"/>
      <c r="AC55" s="73"/>
      <c r="AD55" s="73"/>
      <c r="AE55" s="73"/>
      <c r="AF55" s="73"/>
      <c r="AG55" s="73"/>
      <c r="AH55" s="73"/>
      <c r="AI55" s="73"/>
      <c r="AJ55" s="73"/>
      <c r="AK55" s="162"/>
      <c r="AL55" s="73"/>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c r="IX55" s="35"/>
      <c r="IY55" s="35"/>
      <c r="IZ55" s="35"/>
      <c r="JA55" s="35"/>
      <c r="JB55" s="35"/>
      <c r="JC55" s="35"/>
      <c r="JD55" s="35"/>
      <c r="JE55" s="35"/>
      <c r="JF55" s="35"/>
      <c r="JG55" s="35"/>
      <c r="JH55" s="35"/>
      <c r="JI55" s="35"/>
      <c r="JJ55" s="35"/>
      <c r="JK55" s="35"/>
      <c r="JL55" s="35"/>
      <c r="JM55" s="35"/>
      <c r="JN55" s="35"/>
      <c r="JO55" s="35"/>
      <c r="JP55" s="35"/>
      <c r="JQ55" s="35"/>
      <c r="JR55" s="35"/>
      <c r="JS55" s="35"/>
      <c r="JT55" s="35"/>
      <c r="JU55" s="35"/>
      <c r="JV55" s="35"/>
      <c r="JW55" s="35"/>
      <c r="JX55" s="35"/>
      <c r="JY55" s="35"/>
      <c r="JZ55" s="35"/>
      <c r="KA55" s="35"/>
      <c r="KB55" s="35"/>
      <c r="KC55" s="35"/>
      <c r="KD55" s="35"/>
      <c r="KE55" s="35"/>
      <c r="KF55" s="35"/>
      <c r="KG55" s="35"/>
      <c r="KH55" s="35"/>
      <c r="KI55" s="35"/>
      <c r="KJ55" s="35"/>
      <c r="KK55" s="35"/>
      <c r="KL55" s="35"/>
      <c r="KM55" s="35"/>
      <c r="KN55" s="35"/>
      <c r="KO55" s="35"/>
      <c r="KP55" s="35"/>
      <c r="KQ55" s="35"/>
      <c r="KR55" s="35"/>
      <c r="KS55" s="35"/>
      <c r="KT55" s="35"/>
      <c r="KU55" s="35"/>
      <c r="KV55" s="35"/>
      <c r="KW55" s="35"/>
      <c r="KX55" s="35"/>
      <c r="KY55" s="35"/>
      <c r="KZ55" s="35"/>
      <c r="LA55" s="35"/>
      <c r="LB55" s="35"/>
      <c r="LC55" s="35"/>
      <c r="LD55" s="35"/>
      <c r="LE55" s="35"/>
      <c r="LF55" s="35"/>
      <c r="LG55" s="35"/>
      <c r="LH55" s="35"/>
      <c r="LI55" s="35"/>
      <c r="LJ55" s="35"/>
      <c r="LK55" s="35"/>
      <c r="LL55" s="35"/>
      <c r="LM55" s="35"/>
      <c r="LN55" s="35"/>
      <c r="LO55" s="35"/>
      <c r="LP55" s="35"/>
      <c r="LQ55" s="35"/>
      <c r="LR55" s="35"/>
      <c r="LS55" s="35"/>
      <c r="LT55" s="35"/>
      <c r="LU55" s="35"/>
      <c r="LV55" s="35"/>
      <c r="LW55" s="35"/>
      <c r="LX55" s="35"/>
      <c r="LY55" s="35"/>
      <c r="LZ55" s="35"/>
      <c r="MA55" s="35"/>
      <c r="MB55" s="35"/>
      <c r="MC55" s="35"/>
      <c r="MD55" s="35"/>
      <c r="ME55" s="35"/>
      <c r="MF55" s="35"/>
      <c r="MG55" s="35"/>
      <c r="MH55" s="35"/>
      <c r="MI55" s="35"/>
      <c r="MJ55" s="35"/>
      <c r="MK55" s="35"/>
      <c r="ML55" s="35"/>
      <c r="MM55" s="35"/>
      <c r="MN55" s="35"/>
      <c r="MO55" s="35"/>
      <c r="MP55" s="35"/>
      <c r="MQ55" s="35"/>
      <c r="MR55" s="35"/>
      <c r="MS55" s="35"/>
      <c r="MT55" s="35"/>
      <c r="MU55" s="35"/>
      <c r="MV55" s="35"/>
      <c r="MW55" s="35"/>
      <c r="MX55" s="35"/>
      <c r="MY55" s="35"/>
      <c r="MZ55" s="35"/>
      <c r="NA55" s="35"/>
      <c r="NB55" s="35"/>
      <c r="NC55" s="35"/>
      <c r="ND55" s="35"/>
      <c r="NE55" s="35"/>
      <c r="NF55" s="35"/>
      <c r="NG55" s="35"/>
      <c r="NH55" s="35"/>
      <c r="NI55" s="35"/>
      <c r="NJ55" s="35"/>
      <c r="NK55" s="35"/>
      <c r="NL55" s="35"/>
      <c r="NM55" s="35"/>
      <c r="NN55" s="35"/>
      <c r="NO55" s="35"/>
      <c r="NP55" s="35"/>
      <c r="NQ55" s="35"/>
      <c r="NR55" s="35"/>
      <c r="NS55" s="35"/>
      <c r="NT55" s="35"/>
      <c r="NU55" s="35"/>
      <c r="NV55" s="35"/>
      <c r="NW55" s="35"/>
      <c r="NX55" s="35"/>
      <c r="NY55" s="35"/>
      <c r="NZ55" s="35"/>
      <c r="OA55" s="35"/>
      <c r="OB55" s="35"/>
      <c r="OC55" s="35"/>
      <c r="OD55" s="35"/>
      <c r="OE55" s="35"/>
      <c r="OF55" s="35"/>
      <c r="OG55" s="35"/>
      <c r="OH55" s="35"/>
      <c r="OI55" s="35"/>
      <c r="OJ55" s="35"/>
      <c r="OK55" s="35"/>
      <c r="OL55" s="35"/>
      <c r="OM55" s="35"/>
      <c r="ON55" s="35"/>
      <c r="OO55" s="35"/>
      <c r="OP55" s="35"/>
      <c r="OQ55" s="35"/>
      <c r="OR55" s="35"/>
      <c r="OS55" s="35"/>
      <c r="OT55" s="35"/>
      <c r="OU55" s="35"/>
      <c r="OV55" s="35"/>
      <c r="OW55" s="35"/>
      <c r="OX55" s="35"/>
      <c r="OY55" s="35"/>
      <c r="OZ55" s="35"/>
      <c r="PA55" s="35"/>
      <c r="PB55" s="35"/>
      <c r="PC55" s="35"/>
      <c r="PD55" s="35"/>
      <c r="PE55" s="35"/>
      <c r="PF55" s="35"/>
      <c r="PG55" s="35"/>
      <c r="PH55" s="35"/>
      <c r="PI55" s="35"/>
      <c r="PJ55" s="35"/>
      <c r="PK55" s="35"/>
      <c r="PL55" s="35"/>
      <c r="PM55" s="35"/>
      <c r="PN55" s="35"/>
      <c r="PO55" s="35"/>
      <c r="PP55" s="35"/>
      <c r="PQ55" s="35"/>
      <c r="PR55" s="35"/>
      <c r="PS55" s="35"/>
      <c r="PT55" s="35"/>
      <c r="PU55" s="35"/>
      <c r="PV55" s="35"/>
      <c r="PW55" s="35"/>
      <c r="PX55" s="35"/>
      <c r="PY55" s="35"/>
      <c r="PZ55" s="35"/>
      <c r="QA55" s="35"/>
      <c r="QB55" s="35"/>
      <c r="QC55" s="35"/>
      <c r="QD55" s="35"/>
      <c r="QE55" s="35"/>
      <c r="QF55" s="35"/>
      <c r="QG55" s="35"/>
      <c r="QH55" s="35"/>
      <c r="QI55" s="35"/>
      <c r="QJ55" s="35"/>
      <c r="QK55" s="35"/>
      <c r="QL55" s="35"/>
      <c r="QM55" s="35"/>
      <c r="QN55" s="35"/>
      <c r="QO55" s="35"/>
      <c r="QP55" s="35"/>
      <c r="QQ55" s="35"/>
      <c r="QR55" s="35"/>
      <c r="QS55" s="35"/>
      <c r="QT55" s="35"/>
      <c r="QU55" s="35"/>
      <c r="QV55" s="35"/>
      <c r="QW55" s="35"/>
      <c r="QX55" s="35"/>
      <c r="QY55" s="35"/>
      <c r="QZ55" s="35"/>
      <c r="RA55" s="35"/>
      <c r="RB55" s="35"/>
      <c r="RC55" s="35"/>
      <c r="RD55" s="35"/>
      <c r="RE55" s="35"/>
      <c r="RF55" s="35"/>
      <c r="RG55" s="35"/>
      <c r="RH55" s="35"/>
      <c r="RI55" s="35"/>
      <c r="RJ55" s="35"/>
      <c r="RK55" s="35"/>
      <c r="RL55" s="35"/>
      <c r="RM55" s="35"/>
      <c r="RN55" s="35"/>
      <c r="RO55" s="35"/>
      <c r="RP55" s="35"/>
      <c r="RQ55" s="35"/>
      <c r="RR55" s="35"/>
      <c r="RS55" s="35"/>
      <c r="RT55" s="35"/>
      <c r="RU55" s="35"/>
      <c r="RV55" s="35"/>
      <c r="RW55" s="35"/>
      <c r="RX55" s="35"/>
      <c r="RY55" s="35"/>
      <c r="RZ55" s="35"/>
      <c r="SA55" s="35"/>
      <c r="SB55" s="35"/>
      <c r="SC55" s="35"/>
      <c r="SD55" s="35"/>
      <c r="SE55" s="35"/>
      <c r="SF55" s="35"/>
      <c r="SG55" s="35"/>
      <c r="SH55" s="35"/>
      <c r="SI55" s="35"/>
      <c r="SJ55" s="35"/>
      <c r="SK55" s="35"/>
      <c r="SL55" s="35"/>
      <c r="SM55" s="35"/>
      <c r="SN55" s="35"/>
      <c r="SO55" s="35"/>
      <c r="SP55" s="35"/>
      <c r="SQ55" s="35"/>
      <c r="SR55" s="35"/>
      <c r="SS55" s="35"/>
      <c r="ST55" s="35"/>
      <c r="SU55" s="35"/>
      <c r="SV55" s="35"/>
      <c r="SW55" s="35"/>
      <c r="SX55" s="35"/>
      <c r="SY55" s="35"/>
      <c r="SZ55" s="35"/>
      <c r="TA55" s="35"/>
      <c r="TB55" s="35"/>
      <c r="TC55" s="35"/>
      <c r="TD55" s="35"/>
      <c r="TE55" s="35"/>
      <c r="TF55" s="35"/>
      <c r="TG55" s="35"/>
      <c r="TH55" s="35"/>
      <c r="TI55" s="35"/>
      <c r="TJ55" s="35"/>
      <c r="TK55" s="35"/>
      <c r="TL55" s="35"/>
      <c r="TM55" s="35"/>
      <c r="TN55" s="35"/>
      <c r="TO55" s="35"/>
      <c r="TP55" s="35"/>
      <c r="TQ55" s="35"/>
      <c r="TR55" s="35"/>
      <c r="TS55" s="35"/>
      <c r="TT55" s="35"/>
      <c r="TU55" s="35"/>
      <c r="TV55" s="35"/>
      <c r="TW55" s="35"/>
      <c r="TX55" s="35"/>
      <c r="TY55" s="35"/>
      <c r="TZ55" s="35"/>
      <c r="UA55" s="35"/>
      <c r="UB55" s="35"/>
      <c r="UC55" s="35"/>
      <c r="UD55" s="35"/>
      <c r="UE55" s="35"/>
      <c r="UF55" s="35"/>
      <c r="UG55" s="35"/>
      <c r="UH55" s="35"/>
      <c r="UI55" s="35"/>
      <c r="UJ55" s="35"/>
      <c r="UK55" s="35"/>
      <c r="UL55" s="35"/>
      <c r="UM55" s="35"/>
      <c r="UN55" s="35"/>
      <c r="UO55" s="35"/>
      <c r="UP55" s="35"/>
      <c r="UQ55" s="35"/>
      <c r="UR55" s="35"/>
      <c r="US55" s="35"/>
      <c r="UT55" s="35"/>
      <c r="UU55" s="35"/>
      <c r="UV55" s="35"/>
      <c r="UW55" s="35"/>
      <c r="UX55" s="35"/>
      <c r="UY55" s="35"/>
      <c r="UZ55" s="35"/>
      <c r="VA55" s="35"/>
      <c r="VB55" s="35"/>
      <c r="VC55" s="35"/>
      <c r="VD55" s="35"/>
      <c r="VE55" s="35"/>
      <c r="VF55" s="35"/>
      <c r="VG55" s="35"/>
      <c r="VH55" s="35"/>
      <c r="VI55" s="35"/>
      <c r="VJ55" s="35"/>
      <c r="VK55" s="35"/>
      <c r="VL55" s="35"/>
      <c r="VM55" s="35"/>
      <c r="VN55" s="35"/>
      <c r="VO55" s="35"/>
      <c r="VP55" s="35"/>
      <c r="VQ55" s="35"/>
      <c r="VR55" s="35"/>
      <c r="VS55" s="35"/>
      <c r="VT55" s="35"/>
      <c r="VU55" s="35"/>
      <c r="VV55" s="35"/>
      <c r="VW55" s="35"/>
      <c r="VX55" s="35"/>
      <c r="VY55" s="35"/>
      <c r="VZ55" s="35"/>
      <c r="WA55" s="35"/>
      <c r="WB55" s="35"/>
      <c r="WC55" s="35"/>
      <c r="WD55" s="35"/>
      <c r="WE55" s="35"/>
      <c r="WF55" s="35"/>
      <c r="WG55" s="35"/>
      <c r="WH55" s="35"/>
      <c r="WI55" s="35"/>
      <c r="WJ55" s="35"/>
      <c r="WK55" s="35"/>
      <c r="WL55" s="35"/>
      <c r="WM55" s="35"/>
      <c r="WN55" s="35"/>
      <c r="WO55" s="35"/>
      <c r="WP55" s="35"/>
      <c r="WQ55" s="35"/>
      <c r="WR55" s="35"/>
      <c r="WS55" s="35"/>
      <c r="WT55" s="35"/>
      <c r="WU55" s="35"/>
      <c r="WV55" s="35"/>
      <c r="WW55" s="35"/>
      <c r="WX55" s="35"/>
      <c r="WY55" s="35"/>
      <c r="WZ55" s="35"/>
      <c r="XA55" s="35"/>
      <c r="XB55" s="35"/>
      <c r="XC55" s="35"/>
      <c r="XD55" s="35"/>
      <c r="XE55" s="35"/>
      <c r="XF55" s="35"/>
      <c r="XG55" s="35"/>
      <c r="XH55" s="35"/>
      <c r="XI55" s="35"/>
      <c r="XJ55" s="35"/>
      <c r="XK55" s="35"/>
      <c r="XL55" s="35"/>
      <c r="XM55" s="35"/>
      <c r="XN55" s="35"/>
      <c r="XO55" s="35"/>
      <c r="XP55" s="35"/>
      <c r="XQ55" s="35"/>
      <c r="XR55" s="35"/>
      <c r="XS55" s="35"/>
      <c r="XT55" s="35"/>
      <c r="XU55" s="35"/>
      <c r="XV55" s="35"/>
      <c r="XW55" s="35"/>
      <c r="XX55" s="35"/>
      <c r="XY55" s="35"/>
      <c r="XZ55" s="35"/>
      <c r="YA55" s="35"/>
      <c r="YB55" s="35"/>
      <c r="YC55" s="35"/>
      <c r="YD55" s="35"/>
      <c r="YE55" s="35"/>
      <c r="YF55" s="35"/>
      <c r="YG55" s="35"/>
      <c r="YH55" s="35"/>
      <c r="YI55" s="35"/>
      <c r="YJ55" s="35"/>
      <c r="YK55" s="35"/>
      <c r="YL55" s="35"/>
      <c r="YM55" s="35"/>
      <c r="YN55" s="35"/>
      <c r="YO55" s="35"/>
      <c r="YP55" s="35"/>
      <c r="YQ55" s="35"/>
      <c r="YR55" s="35"/>
      <c r="YS55" s="35"/>
    </row>
    <row r="56" spans="1:669" s="6" customFormat="1" x14ac:dyDescent="0.25">
      <c r="A56" s="35"/>
      <c r="B56" s="35"/>
      <c r="C56" s="35"/>
      <c r="D56" s="35"/>
      <c r="E56" s="35"/>
      <c r="F56" s="187"/>
      <c r="G56" s="187"/>
      <c r="H56" s="187"/>
      <c r="I56" s="187"/>
      <c r="N56" s="30"/>
      <c r="P56" s="33"/>
      <c r="Q56" s="33"/>
      <c r="S56" s="33"/>
      <c r="T56" s="33"/>
      <c r="U56" s="72"/>
      <c r="V56" s="73"/>
      <c r="W56" s="73"/>
      <c r="X56" s="74"/>
      <c r="Y56" s="73"/>
      <c r="Z56" s="73"/>
      <c r="AA56" s="73"/>
      <c r="AB56" s="73"/>
      <c r="AC56" s="73"/>
      <c r="AD56" s="73"/>
      <c r="AE56" s="73"/>
      <c r="AF56" s="73"/>
      <c r="AG56" s="73"/>
      <c r="AH56" s="73"/>
      <c r="AI56" s="73"/>
      <c r="AJ56" s="73"/>
      <c r="AK56" s="162"/>
      <c r="AL56" s="73"/>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c r="IO56" s="35"/>
      <c r="IP56" s="35"/>
      <c r="IQ56" s="35"/>
      <c r="IR56" s="35"/>
      <c r="IS56" s="35"/>
      <c r="IT56" s="35"/>
      <c r="IU56" s="35"/>
      <c r="IV56" s="35"/>
      <c r="IW56" s="35"/>
      <c r="IX56" s="35"/>
      <c r="IY56" s="35"/>
      <c r="IZ56" s="35"/>
      <c r="JA56" s="35"/>
      <c r="JB56" s="35"/>
      <c r="JC56" s="35"/>
      <c r="JD56" s="35"/>
      <c r="JE56" s="35"/>
      <c r="JF56" s="35"/>
      <c r="JG56" s="35"/>
      <c r="JH56" s="35"/>
      <c r="JI56" s="35"/>
      <c r="JJ56" s="35"/>
      <c r="JK56" s="35"/>
      <c r="JL56" s="35"/>
      <c r="JM56" s="35"/>
      <c r="JN56" s="35"/>
      <c r="JO56" s="35"/>
      <c r="JP56" s="35"/>
      <c r="JQ56" s="35"/>
      <c r="JR56" s="35"/>
      <c r="JS56" s="35"/>
      <c r="JT56" s="35"/>
      <c r="JU56" s="35"/>
      <c r="JV56" s="35"/>
      <c r="JW56" s="35"/>
      <c r="JX56" s="35"/>
      <c r="JY56" s="35"/>
      <c r="JZ56" s="35"/>
      <c r="KA56" s="35"/>
      <c r="KB56" s="35"/>
      <c r="KC56" s="35"/>
      <c r="KD56" s="35"/>
      <c r="KE56" s="35"/>
      <c r="KF56" s="35"/>
      <c r="KG56" s="35"/>
      <c r="KH56" s="35"/>
      <c r="KI56" s="35"/>
      <c r="KJ56" s="35"/>
      <c r="KK56" s="35"/>
      <c r="KL56" s="35"/>
      <c r="KM56" s="35"/>
      <c r="KN56" s="35"/>
      <c r="KO56" s="35"/>
      <c r="KP56" s="35"/>
      <c r="KQ56" s="35"/>
      <c r="KR56" s="35"/>
      <c r="KS56" s="35"/>
      <c r="KT56" s="35"/>
      <c r="KU56" s="35"/>
      <c r="KV56" s="35"/>
      <c r="KW56" s="35"/>
      <c r="KX56" s="35"/>
      <c r="KY56" s="35"/>
      <c r="KZ56" s="35"/>
      <c r="LA56" s="35"/>
      <c r="LB56" s="35"/>
      <c r="LC56" s="35"/>
      <c r="LD56" s="35"/>
      <c r="LE56" s="35"/>
      <c r="LF56" s="35"/>
      <c r="LG56" s="35"/>
      <c r="LH56" s="35"/>
      <c r="LI56" s="35"/>
      <c r="LJ56" s="35"/>
      <c r="LK56" s="35"/>
      <c r="LL56" s="35"/>
      <c r="LM56" s="35"/>
      <c r="LN56" s="35"/>
      <c r="LO56" s="35"/>
      <c r="LP56" s="35"/>
      <c r="LQ56" s="35"/>
      <c r="LR56" s="35"/>
      <c r="LS56" s="35"/>
      <c r="LT56" s="35"/>
      <c r="LU56" s="35"/>
      <c r="LV56" s="35"/>
      <c r="LW56" s="35"/>
      <c r="LX56" s="35"/>
      <c r="LY56" s="35"/>
      <c r="LZ56" s="35"/>
      <c r="MA56" s="35"/>
      <c r="MB56" s="35"/>
      <c r="MC56" s="35"/>
      <c r="MD56" s="35"/>
      <c r="ME56" s="35"/>
      <c r="MF56" s="35"/>
      <c r="MG56" s="35"/>
      <c r="MH56" s="35"/>
      <c r="MI56" s="35"/>
      <c r="MJ56" s="35"/>
      <c r="MK56" s="35"/>
      <c r="ML56" s="35"/>
      <c r="MM56" s="35"/>
      <c r="MN56" s="35"/>
      <c r="MO56" s="35"/>
      <c r="MP56" s="35"/>
      <c r="MQ56" s="35"/>
      <c r="MR56" s="35"/>
      <c r="MS56" s="35"/>
      <c r="MT56" s="35"/>
      <c r="MU56" s="35"/>
      <c r="MV56" s="35"/>
      <c r="MW56" s="35"/>
      <c r="MX56" s="35"/>
      <c r="MY56" s="35"/>
      <c r="MZ56" s="35"/>
      <c r="NA56" s="35"/>
      <c r="NB56" s="35"/>
      <c r="NC56" s="35"/>
      <c r="ND56" s="35"/>
      <c r="NE56" s="35"/>
      <c r="NF56" s="35"/>
      <c r="NG56" s="35"/>
      <c r="NH56" s="35"/>
      <c r="NI56" s="35"/>
      <c r="NJ56" s="35"/>
      <c r="NK56" s="35"/>
      <c r="NL56" s="35"/>
      <c r="NM56" s="35"/>
      <c r="NN56" s="35"/>
      <c r="NO56" s="35"/>
      <c r="NP56" s="35"/>
      <c r="NQ56" s="35"/>
      <c r="NR56" s="35"/>
      <c r="NS56" s="35"/>
      <c r="NT56" s="35"/>
      <c r="NU56" s="35"/>
      <c r="NV56" s="35"/>
      <c r="NW56" s="35"/>
      <c r="NX56" s="35"/>
      <c r="NY56" s="35"/>
      <c r="NZ56" s="35"/>
      <c r="OA56" s="35"/>
      <c r="OB56" s="35"/>
      <c r="OC56" s="35"/>
      <c r="OD56" s="35"/>
      <c r="OE56" s="35"/>
      <c r="OF56" s="35"/>
      <c r="OG56" s="35"/>
      <c r="OH56" s="35"/>
      <c r="OI56" s="35"/>
      <c r="OJ56" s="35"/>
      <c r="OK56" s="35"/>
      <c r="OL56" s="35"/>
      <c r="OM56" s="35"/>
      <c r="ON56" s="35"/>
      <c r="OO56" s="35"/>
      <c r="OP56" s="35"/>
      <c r="OQ56" s="35"/>
      <c r="OR56" s="35"/>
      <c r="OS56" s="35"/>
      <c r="OT56" s="35"/>
      <c r="OU56" s="35"/>
      <c r="OV56" s="35"/>
      <c r="OW56" s="35"/>
      <c r="OX56" s="35"/>
      <c r="OY56" s="35"/>
      <c r="OZ56" s="35"/>
      <c r="PA56" s="35"/>
      <c r="PB56" s="35"/>
      <c r="PC56" s="35"/>
      <c r="PD56" s="35"/>
      <c r="PE56" s="35"/>
      <c r="PF56" s="35"/>
      <c r="PG56" s="35"/>
      <c r="PH56" s="35"/>
      <c r="PI56" s="35"/>
      <c r="PJ56" s="35"/>
      <c r="PK56" s="35"/>
      <c r="PL56" s="35"/>
      <c r="PM56" s="35"/>
      <c r="PN56" s="35"/>
      <c r="PO56" s="35"/>
      <c r="PP56" s="35"/>
      <c r="PQ56" s="35"/>
      <c r="PR56" s="35"/>
      <c r="PS56" s="35"/>
      <c r="PT56" s="35"/>
      <c r="PU56" s="35"/>
      <c r="PV56" s="35"/>
      <c r="PW56" s="35"/>
      <c r="PX56" s="35"/>
      <c r="PY56" s="35"/>
      <c r="PZ56" s="35"/>
      <c r="QA56" s="35"/>
      <c r="QB56" s="35"/>
      <c r="QC56" s="35"/>
      <c r="QD56" s="35"/>
      <c r="QE56" s="35"/>
      <c r="QF56" s="35"/>
      <c r="QG56" s="35"/>
      <c r="QH56" s="35"/>
      <c r="QI56" s="35"/>
      <c r="QJ56" s="35"/>
      <c r="QK56" s="35"/>
      <c r="QL56" s="35"/>
      <c r="QM56" s="35"/>
      <c r="QN56" s="35"/>
      <c r="QO56" s="35"/>
      <c r="QP56" s="35"/>
      <c r="QQ56" s="35"/>
      <c r="QR56" s="35"/>
      <c r="QS56" s="35"/>
      <c r="QT56" s="35"/>
      <c r="QU56" s="35"/>
      <c r="QV56" s="35"/>
      <c r="QW56" s="35"/>
      <c r="QX56" s="35"/>
      <c r="QY56" s="35"/>
      <c r="QZ56" s="35"/>
      <c r="RA56" s="35"/>
      <c r="RB56" s="35"/>
      <c r="RC56" s="35"/>
      <c r="RD56" s="35"/>
      <c r="RE56" s="35"/>
      <c r="RF56" s="35"/>
      <c r="RG56" s="35"/>
      <c r="RH56" s="35"/>
      <c r="RI56" s="35"/>
      <c r="RJ56" s="35"/>
      <c r="RK56" s="35"/>
      <c r="RL56" s="35"/>
      <c r="RM56" s="35"/>
      <c r="RN56" s="35"/>
      <c r="RO56" s="35"/>
      <c r="RP56" s="35"/>
      <c r="RQ56" s="35"/>
      <c r="RR56" s="35"/>
      <c r="RS56" s="35"/>
      <c r="RT56" s="35"/>
      <c r="RU56" s="35"/>
      <c r="RV56" s="35"/>
      <c r="RW56" s="35"/>
      <c r="RX56" s="35"/>
      <c r="RY56" s="35"/>
      <c r="RZ56" s="35"/>
      <c r="SA56" s="35"/>
      <c r="SB56" s="35"/>
      <c r="SC56" s="35"/>
      <c r="SD56" s="35"/>
      <c r="SE56" s="35"/>
      <c r="SF56" s="35"/>
      <c r="SG56" s="35"/>
      <c r="SH56" s="35"/>
      <c r="SI56" s="35"/>
      <c r="SJ56" s="35"/>
      <c r="SK56" s="35"/>
      <c r="SL56" s="35"/>
      <c r="SM56" s="35"/>
      <c r="SN56" s="35"/>
      <c r="SO56" s="35"/>
      <c r="SP56" s="35"/>
      <c r="SQ56" s="35"/>
      <c r="SR56" s="35"/>
      <c r="SS56" s="35"/>
      <c r="ST56" s="35"/>
      <c r="SU56" s="35"/>
      <c r="SV56" s="35"/>
      <c r="SW56" s="35"/>
      <c r="SX56" s="35"/>
      <c r="SY56" s="35"/>
      <c r="SZ56" s="35"/>
      <c r="TA56" s="35"/>
      <c r="TB56" s="35"/>
      <c r="TC56" s="35"/>
      <c r="TD56" s="35"/>
      <c r="TE56" s="35"/>
      <c r="TF56" s="35"/>
      <c r="TG56" s="35"/>
      <c r="TH56" s="35"/>
      <c r="TI56" s="35"/>
      <c r="TJ56" s="35"/>
      <c r="TK56" s="35"/>
      <c r="TL56" s="35"/>
      <c r="TM56" s="35"/>
      <c r="TN56" s="35"/>
      <c r="TO56" s="35"/>
      <c r="TP56" s="35"/>
      <c r="TQ56" s="35"/>
      <c r="TR56" s="35"/>
      <c r="TS56" s="35"/>
      <c r="TT56" s="35"/>
      <c r="TU56" s="35"/>
      <c r="TV56" s="35"/>
      <c r="TW56" s="35"/>
      <c r="TX56" s="35"/>
      <c r="TY56" s="35"/>
      <c r="TZ56" s="35"/>
      <c r="UA56" s="35"/>
      <c r="UB56" s="35"/>
      <c r="UC56" s="35"/>
      <c r="UD56" s="35"/>
      <c r="UE56" s="35"/>
      <c r="UF56" s="35"/>
      <c r="UG56" s="35"/>
      <c r="UH56" s="35"/>
      <c r="UI56" s="35"/>
      <c r="UJ56" s="35"/>
      <c r="UK56" s="35"/>
      <c r="UL56" s="35"/>
      <c r="UM56" s="35"/>
      <c r="UN56" s="35"/>
      <c r="UO56" s="35"/>
      <c r="UP56" s="35"/>
      <c r="UQ56" s="35"/>
      <c r="UR56" s="35"/>
      <c r="US56" s="35"/>
      <c r="UT56" s="35"/>
      <c r="UU56" s="35"/>
      <c r="UV56" s="35"/>
      <c r="UW56" s="35"/>
      <c r="UX56" s="35"/>
      <c r="UY56" s="35"/>
      <c r="UZ56" s="35"/>
      <c r="VA56" s="35"/>
      <c r="VB56" s="35"/>
      <c r="VC56" s="35"/>
      <c r="VD56" s="35"/>
      <c r="VE56" s="35"/>
      <c r="VF56" s="35"/>
      <c r="VG56" s="35"/>
      <c r="VH56" s="35"/>
      <c r="VI56" s="35"/>
      <c r="VJ56" s="35"/>
      <c r="VK56" s="35"/>
      <c r="VL56" s="35"/>
      <c r="VM56" s="35"/>
      <c r="VN56" s="35"/>
      <c r="VO56" s="35"/>
      <c r="VP56" s="35"/>
      <c r="VQ56" s="35"/>
      <c r="VR56" s="35"/>
      <c r="VS56" s="35"/>
      <c r="VT56" s="35"/>
      <c r="VU56" s="35"/>
      <c r="VV56" s="35"/>
      <c r="VW56" s="35"/>
      <c r="VX56" s="35"/>
      <c r="VY56" s="35"/>
      <c r="VZ56" s="35"/>
      <c r="WA56" s="35"/>
      <c r="WB56" s="35"/>
      <c r="WC56" s="35"/>
      <c r="WD56" s="35"/>
      <c r="WE56" s="35"/>
      <c r="WF56" s="35"/>
      <c r="WG56" s="35"/>
      <c r="WH56" s="35"/>
      <c r="WI56" s="35"/>
      <c r="WJ56" s="35"/>
      <c r="WK56" s="35"/>
      <c r="WL56" s="35"/>
      <c r="WM56" s="35"/>
      <c r="WN56" s="35"/>
      <c r="WO56" s="35"/>
      <c r="WP56" s="35"/>
      <c r="WQ56" s="35"/>
      <c r="WR56" s="35"/>
      <c r="WS56" s="35"/>
      <c r="WT56" s="35"/>
      <c r="WU56" s="35"/>
      <c r="WV56" s="35"/>
      <c r="WW56" s="35"/>
      <c r="WX56" s="35"/>
      <c r="WY56" s="35"/>
      <c r="WZ56" s="35"/>
      <c r="XA56" s="35"/>
      <c r="XB56" s="35"/>
      <c r="XC56" s="35"/>
      <c r="XD56" s="35"/>
      <c r="XE56" s="35"/>
      <c r="XF56" s="35"/>
      <c r="XG56" s="35"/>
      <c r="XH56" s="35"/>
      <c r="XI56" s="35"/>
      <c r="XJ56" s="35"/>
      <c r="XK56" s="35"/>
      <c r="XL56" s="35"/>
      <c r="XM56" s="35"/>
      <c r="XN56" s="35"/>
      <c r="XO56" s="35"/>
      <c r="XP56" s="35"/>
      <c r="XQ56" s="35"/>
      <c r="XR56" s="35"/>
      <c r="XS56" s="35"/>
      <c r="XT56" s="35"/>
      <c r="XU56" s="35"/>
      <c r="XV56" s="35"/>
      <c r="XW56" s="35"/>
      <c r="XX56" s="35"/>
      <c r="XY56" s="35"/>
      <c r="XZ56" s="35"/>
      <c r="YA56" s="35"/>
      <c r="YB56" s="35"/>
      <c r="YC56" s="35"/>
      <c r="YD56" s="35"/>
      <c r="YE56" s="35"/>
      <c r="YF56" s="35"/>
      <c r="YG56" s="35"/>
      <c r="YH56" s="35"/>
      <c r="YI56" s="35"/>
      <c r="YJ56" s="35"/>
      <c r="YK56" s="35"/>
      <c r="YL56" s="35"/>
      <c r="YM56" s="35"/>
      <c r="YN56" s="35"/>
      <c r="YO56" s="35"/>
      <c r="YP56" s="35"/>
      <c r="YQ56" s="35"/>
      <c r="YR56" s="35"/>
      <c r="YS56" s="35"/>
    </row>
  </sheetData>
  <sheetProtection selectLockedCells="1"/>
  <autoFilter ref="A4:T4" xr:uid="{00000000-0009-0000-0000-000002000000}"/>
  <dataConsolidate/>
  <mergeCells count="48">
    <mergeCell ref="L10:M10"/>
    <mergeCell ref="L11:M11"/>
    <mergeCell ref="L16:M16"/>
    <mergeCell ref="AE1:AF1"/>
    <mergeCell ref="L9:M9"/>
    <mergeCell ref="L7:M7"/>
    <mergeCell ref="L8:M8"/>
    <mergeCell ref="O2:T2"/>
    <mergeCell ref="U2:V2"/>
    <mergeCell ref="J3:R3"/>
    <mergeCell ref="S3:T3"/>
    <mergeCell ref="U3:U4"/>
    <mergeCell ref="V3:V4"/>
    <mergeCell ref="W3:W4"/>
    <mergeCell ref="Y3:Z3"/>
    <mergeCell ref="AA3:AB3"/>
    <mergeCell ref="AL3:AL4"/>
    <mergeCell ref="AG1:AJ3"/>
    <mergeCell ref="AC3:AD3"/>
    <mergeCell ref="Y1:Z1"/>
    <mergeCell ref="AA1:AB1"/>
    <mergeCell ref="AC1:AD1"/>
    <mergeCell ref="AE3:AF3"/>
    <mergeCell ref="AK3:AK4"/>
    <mergeCell ref="AK2:AL2"/>
    <mergeCell ref="S41:S42"/>
    <mergeCell ref="U41:X41"/>
    <mergeCell ref="T42:X42"/>
    <mergeCell ref="T43:X43"/>
    <mergeCell ref="N1:T1"/>
    <mergeCell ref="W1:X1"/>
    <mergeCell ref="J5:O5"/>
    <mergeCell ref="K6:O6"/>
    <mergeCell ref="K21:O21"/>
    <mergeCell ref="J20:O20"/>
    <mergeCell ref="K15:O15"/>
    <mergeCell ref="K12:O12"/>
    <mergeCell ref="L13:M13"/>
    <mergeCell ref="L34:M34"/>
    <mergeCell ref="L35:M35"/>
    <mergeCell ref="X3:X4"/>
    <mergeCell ref="J45:M45"/>
    <mergeCell ref="N41:Q41"/>
    <mergeCell ref="L23:M23"/>
    <mergeCell ref="J41:L41"/>
    <mergeCell ref="K30:O30"/>
    <mergeCell ref="J29:O29"/>
    <mergeCell ref="K27:O27"/>
  </mergeCells>
  <printOptions horizontalCentered="1"/>
  <pageMargins left="0.31496062992125984" right="0.31496062992125984" top="0.35433070866141736" bottom="0.35433070866141736" header="0.31496062992125984" footer="0.31496062992125984"/>
  <pageSetup paperSize="5" scale="43" fitToHeight="0" orientation="landscape" r:id="rId1"/>
  <headerFooter>
    <oddFooter>Page &amp;P of &amp;N</oddFooter>
  </headerFooter>
  <rowBreaks count="1" manualBreakCount="1">
    <brk id="19" max="37"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4118-3411-4ED5-9EA1-FFD4982761DD}">
  <sheetPr>
    <tabColor theme="3" tint="0.39997558519241921"/>
    <pageSetUpPr fitToPage="1"/>
  </sheetPr>
  <dimension ref="A1:BH172"/>
  <sheetViews>
    <sheetView showGridLines="0" topLeftCell="J3" zoomScale="60" zoomScaleNormal="60" workbookViewId="0">
      <selection activeCell="T18" sqref="T18"/>
    </sheetView>
  </sheetViews>
  <sheetFormatPr defaultColWidth="11.42578125" defaultRowHeight="15.75" x14ac:dyDescent="0.25"/>
  <cols>
    <col min="1" max="1" width="13.42578125" style="35" hidden="1" customWidth="1"/>
    <col min="2" max="2" width="13.42578125" style="37" hidden="1" customWidth="1"/>
    <col min="3" max="5" width="13.42578125" style="40" hidden="1" customWidth="1"/>
    <col min="6" max="8" width="8.42578125" style="35" customWidth="1"/>
    <col min="9" max="9" width="99.28515625" style="35" customWidth="1"/>
    <col min="10" max="10" width="54.140625" style="38" customWidth="1"/>
    <col min="11" max="11" width="20.42578125" style="37" customWidth="1"/>
    <col min="12" max="12" width="28.5703125" style="38" customWidth="1"/>
    <col min="13" max="13" width="19.28515625" style="38" customWidth="1"/>
    <col min="14" max="14" width="18.42578125" style="37" hidden="1" customWidth="1"/>
    <col min="15" max="15" width="22.28515625" style="66" customWidth="1"/>
    <col min="16" max="16" width="22.7109375" style="66" customWidth="1"/>
    <col min="17" max="17" width="45.5703125" style="41" customWidth="1"/>
    <col min="18" max="18" width="9.8554687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2" width="39.140625" style="37" hidden="1" customWidth="1"/>
    <col min="33" max="33" width="23.28515625" style="40" customWidth="1"/>
    <col min="34" max="34" width="36.7109375" style="43" customWidth="1"/>
    <col min="35" max="35" width="33" style="35" customWidth="1"/>
    <col min="36" max="36" width="11.42578125" style="35"/>
    <col min="37" max="37" width="18.42578125" style="35" bestFit="1" customWidth="1"/>
    <col min="38" max="16383" width="11.42578125" style="35"/>
    <col min="16384" max="16384" width="9.140625" style="35" customWidth="1"/>
  </cols>
  <sheetData>
    <row r="1" spans="1:60" s="7" customFormat="1" ht="61.5" customHeight="1" x14ac:dyDescent="0.25">
      <c r="A1" s="1"/>
      <c r="B1" s="1"/>
      <c r="C1" s="1"/>
      <c r="D1" s="1"/>
      <c r="E1" s="1"/>
      <c r="F1" s="2"/>
      <c r="G1" s="2"/>
      <c r="H1" s="2"/>
      <c r="I1" s="3"/>
      <c r="J1" s="775" t="s">
        <v>0</v>
      </c>
      <c r="K1" s="775"/>
      <c r="L1" s="775"/>
      <c r="M1" s="775"/>
      <c r="N1" s="775"/>
      <c r="O1" s="775"/>
      <c r="P1" s="775"/>
      <c r="Q1" s="4"/>
      <c r="R1" s="5"/>
      <c r="S1" s="875"/>
      <c r="T1" s="875"/>
      <c r="U1" s="809"/>
      <c r="V1" s="790"/>
      <c r="W1" s="789"/>
      <c r="X1" s="790"/>
      <c r="Y1" s="789"/>
      <c r="Z1" s="790"/>
      <c r="AA1" s="789"/>
      <c r="AB1" s="790"/>
      <c r="AC1" s="797" t="s">
        <v>1</v>
      </c>
      <c r="AD1" s="798"/>
      <c r="AE1" s="798"/>
      <c r="AF1" s="799"/>
      <c r="AG1" s="44" t="s">
        <v>2</v>
      </c>
      <c r="AH1" s="45" t="s">
        <v>3</v>
      </c>
    </row>
    <row r="2" spans="1:60" s="7" customFormat="1" ht="42" customHeight="1" x14ac:dyDescent="0.2">
      <c r="A2" s="1"/>
      <c r="B2" s="1"/>
      <c r="C2" s="1"/>
      <c r="D2" s="1"/>
      <c r="E2" s="1"/>
      <c r="F2" s="2"/>
      <c r="G2" s="2"/>
      <c r="H2" s="2"/>
      <c r="I2" s="3"/>
      <c r="J2" s="605" t="s">
        <v>4</v>
      </c>
      <c r="K2" s="806" t="s">
        <v>307</v>
      </c>
      <c r="L2" s="806"/>
      <c r="M2" s="806"/>
      <c r="N2" s="806"/>
      <c r="O2" s="806"/>
      <c r="P2" s="807"/>
      <c r="Q2" s="765" t="s">
        <v>6</v>
      </c>
      <c r="R2" s="762"/>
      <c r="S2" s="721"/>
      <c r="T2" s="722"/>
      <c r="U2" s="10"/>
      <c r="V2" s="11"/>
      <c r="W2" s="10"/>
      <c r="X2" s="11"/>
      <c r="Y2" s="10"/>
      <c r="Z2" s="11"/>
      <c r="AA2" s="10"/>
      <c r="AB2" s="11"/>
      <c r="AC2" s="800"/>
      <c r="AD2" s="801"/>
      <c r="AE2" s="801"/>
      <c r="AF2" s="802"/>
      <c r="AG2" s="873" t="s">
        <v>7</v>
      </c>
      <c r="AH2" s="874"/>
    </row>
    <row r="3" spans="1:60" s="246" customFormat="1" ht="24.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03"/>
      <c r="AD3" s="804"/>
      <c r="AE3" s="804"/>
      <c r="AF3" s="805"/>
      <c r="AG3" s="768" t="s">
        <v>18</v>
      </c>
      <c r="AH3" s="751" t="s">
        <v>19</v>
      </c>
    </row>
    <row r="4" spans="1:60" s="98" customFormat="1" ht="143.25" x14ac:dyDescent="0.35">
      <c r="A4" s="247" t="s">
        <v>20</v>
      </c>
      <c r="B4" s="247" t="s">
        <v>21</v>
      </c>
      <c r="C4" s="247" t="s">
        <v>22</v>
      </c>
      <c r="D4" s="247" t="s">
        <v>23</v>
      </c>
      <c r="E4" s="247" t="s">
        <v>24</v>
      </c>
      <c r="F4" s="248" t="s">
        <v>25</v>
      </c>
      <c r="G4" s="248" t="s">
        <v>26</v>
      </c>
      <c r="H4" s="248" t="s">
        <v>27</v>
      </c>
      <c r="I4" s="249"/>
      <c r="J4" s="512" t="s">
        <v>28</v>
      </c>
      <c r="K4" s="250" t="s">
        <v>29</v>
      </c>
      <c r="L4" s="250"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60" s="99" customFormat="1" ht="42" x14ac:dyDescent="0.35">
      <c r="A5" s="85"/>
      <c r="B5" s="86"/>
      <c r="C5" s="86">
        <v>1</v>
      </c>
      <c r="D5" s="86"/>
      <c r="E5" s="86"/>
      <c r="F5" s="782" t="s">
        <v>308</v>
      </c>
      <c r="G5" s="783"/>
      <c r="H5" s="783"/>
      <c r="I5" s="783"/>
      <c r="J5" s="783"/>
      <c r="K5" s="784"/>
      <c r="L5" s="88" t="s">
        <v>309</v>
      </c>
      <c r="M5" s="88"/>
      <c r="N5" s="89"/>
      <c r="O5" s="88" t="s">
        <v>14</v>
      </c>
      <c r="P5" s="88" t="s">
        <v>17</v>
      </c>
      <c r="Q5" s="90" t="s">
        <v>102</v>
      </c>
      <c r="R5" s="91">
        <v>1</v>
      </c>
      <c r="S5" s="92" t="s">
        <v>45</v>
      </c>
      <c r="T5" s="93">
        <v>0.2</v>
      </c>
      <c r="U5" s="94"/>
      <c r="V5" s="95"/>
      <c r="W5" s="94"/>
      <c r="X5" s="95"/>
      <c r="Y5" s="94"/>
      <c r="Z5" s="95"/>
      <c r="AA5" s="95"/>
      <c r="AB5" s="95"/>
      <c r="AC5" s="96"/>
      <c r="AD5" s="96"/>
      <c r="AE5" s="96"/>
      <c r="AF5" s="96"/>
      <c r="AG5" s="97" t="s">
        <v>46</v>
      </c>
      <c r="AH5" s="236">
        <f>+AH6+AH13</f>
        <v>130000</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243" customFormat="1" ht="42" x14ac:dyDescent="0.35">
      <c r="A6" s="239"/>
      <c r="B6" s="240"/>
      <c r="C6" s="240">
        <v>1</v>
      </c>
      <c r="D6" s="240">
        <v>2</v>
      </c>
      <c r="E6" s="240"/>
      <c r="F6" s="100"/>
      <c r="G6" s="745" t="s">
        <v>241</v>
      </c>
      <c r="H6" s="746"/>
      <c r="I6" s="746"/>
      <c r="J6" s="746"/>
      <c r="K6" s="747"/>
      <c r="L6" s="101" t="s">
        <v>309</v>
      </c>
      <c r="M6" s="101"/>
      <c r="N6" s="102"/>
      <c r="O6" s="101" t="s">
        <v>14</v>
      </c>
      <c r="P6" s="101" t="s">
        <v>17</v>
      </c>
      <c r="Q6" s="101" t="s">
        <v>102</v>
      </c>
      <c r="R6" s="103">
        <v>1</v>
      </c>
      <c r="S6" s="103" t="s">
        <v>45</v>
      </c>
      <c r="T6" s="104">
        <v>0.7</v>
      </c>
      <c r="U6" s="104">
        <v>0.25</v>
      </c>
      <c r="V6" s="104"/>
      <c r="W6" s="104">
        <v>0.25</v>
      </c>
      <c r="X6" s="105"/>
      <c r="Y6" s="104">
        <v>0.25</v>
      </c>
      <c r="Z6" s="106"/>
      <c r="AA6" s="104">
        <v>0.25</v>
      </c>
      <c r="AB6" s="107"/>
      <c r="AC6" s="108"/>
      <c r="AD6" s="108"/>
      <c r="AE6" s="108"/>
      <c r="AF6" s="108"/>
      <c r="AG6" s="101" t="s">
        <v>46</v>
      </c>
      <c r="AH6" s="431">
        <f>SUM(AH7:AH11)</f>
        <v>0</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row>
    <row r="7" spans="1:60" s="266" customFormat="1" ht="114.75" customHeight="1" x14ac:dyDescent="0.35">
      <c r="A7" s="263" t="str">
        <f>+ CONCATENATE("ID", "-", B7, "-",C7, ".", D7, ".", E7)</f>
        <v>ID-DRH-1.2.1</v>
      </c>
      <c r="B7" s="111" t="s">
        <v>246</v>
      </c>
      <c r="C7" s="111">
        <v>1</v>
      </c>
      <c r="D7" s="124">
        <v>2</v>
      </c>
      <c r="E7" s="124">
        <v>1</v>
      </c>
      <c r="F7" s="135"/>
      <c r="G7" s="120"/>
      <c r="H7" s="743" t="s">
        <v>310</v>
      </c>
      <c r="I7" s="744"/>
      <c r="J7" s="121" t="s">
        <v>311</v>
      </c>
      <c r="K7" s="111" t="s">
        <v>246</v>
      </c>
      <c r="L7" s="110" t="s">
        <v>309</v>
      </c>
      <c r="M7" s="121" t="s">
        <v>52</v>
      </c>
      <c r="N7" s="111" t="s">
        <v>43</v>
      </c>
      <c r="O7" s="110" t="s">
        <v>312</v>
      </c>
      <c r="P7" s="110" t="s">
        <v>17</v>
      </c>
      <c r="Q7" s="122"/>
      <c r="R7" s="123"/>
      <c r="S7" s="124"/>
      <c r="T7" s="148">
        <v>0.3</v>
      </c>
      <c r="U7" s="125"/>
      <c r="V7" s="125"/>
      <c r="W7" s="125"/>
      <c r="X7" s="125"/>
      <c r="Y7" s="125"/>
      <c r="Z7" s="126"/>
      <c r="AA7" s="126"/>
      <c r="AB7" s="126"/>
      <c r="AC7" s="118"/>
      <c r="AD7" s="118"/>
      <c r="AE7" s="118"/>
      <c r="AF7" s="118"/>
      <c r="AG7" s="121" t="s">
        <v>46</v>
      </c>
      <c r="AH7" s="272">
        <v>0</v>
      </c>
    </row>
    <row r="8" spans="1:60" s="303" customFormat="1" ht="42" x14ac:dyDescent="0.35">
      <c r="A8" s="448" t="str">
        <f t="shared" ref="A8" si="0">+ CONCATENATE("ID", "-", B8, "-",C8, ".", D8, ".", E8)</f>
        <v>ID-DRH-1.2.2</v>
      </c>
      <c r="B8" s="224" t="s">
        <v>246</v>
      </c>
      <c r="C8" s="224">
        <v>1</v>
      </c>
      <c r="D8" s="224">
        <v>2</v>
      </c>
      <c r="E8" s="224">
        <v>2</v>
      </c>
      <c r="F8" s="217"/>
      <c r="G8" s="215"/>
      <c r="H8" s="749" t="s">
        <v>313</v>
      </c>
      <c r="I8" s="750"/>
      <c r="J8" s="129" t="s">
        <v>314</v>
      </c>
      <c r="K8" s="224" t="s">
        <v>246</v>
      </c>
      <c r="L8" s="129" t="s">
        <v>309</v>
      </c>
      <c r="M8" s="129" t="s">
        <v>154</v>
      </c>
      <c r="N8" s="224" t="s">
        <v>43</v>
      </c>
      <c r="O8" s="129" t="s">
        <v>312</v>
      </c>
      <c r="P8" s="129" t="s">
        <v>17</v>
      </c>
      <c r="Q8" s="129"/>
      <c r="R8" s="224"/>
      <c r="S8" s="224"/>
      <c r="T8" s="148">
        <v>0.1</v>
      </c>
      <c r="U8" s="224"/>
      <c r="V8" s="224"/>
      <c r="W8" s="224"/>
      <c r="X8" s="224"/>
      <c r="Y8" s="224"/>
      <c r="Z8" s="215"/>
      <c r="AA8" s="215"/>
      <c r="AB8" s="215"/>
      <c r="AC8" s="234"/>
      <c r="AD8" s="234"/>
      <c r="AE8" s="234"/>
      <c r="AF8" s="234"/>
      <c r="AG8" s="129" t="s">
        <v>46</v>
      </c>
      <c r="AH8" s="513">
        <v>0</v>
      </c>
    </row>
    <row r="9" spans="1:60" s="266" customFormat="1" ht="42" x14ac:dyDescent="0.35">
      <c r="A9" s="263" t="str">
        <f t="shared" ref="A9:A11" si="1">+ CONCATENATE("ID", "-", B9, "-",C9, ".", D9, ".", E9)</f>
        <v>ID-DRH-1.2.5</v>
      </c>
      <c r="B9" s="111" t="s">
        <v>246</v>
      </c>
      <c r="C9" s="111">
        <v>1</v>
      </c>
      <c r="D9" s="124">
        <v>2</v>
      </c>
      <c r="E9" s="124">
        <v>5</v>
      </c>
      <c r="F9" s="135"/>
      <c r="G9" s="120"/>
      <c r="H9" s="743" t="s">
        <v>315</v>
      </c>
      <c r="I9" s="744"/>
      <c r="J9" s="121" t="s">
        <v>304</v>
      </c>
      <c r="K9" s="111" t="s">
        <v>246</v>
      </c>
      <c r="L9" s="110" t="s">
        <v>309</v>
      </c>
      <c r="M9" s="121" t="s">
        <v>69</v>
      </c>
      <c r="N9" s="111" t="s">
        <v>43</v>
      </c>
      <c r="O9" s="129" t="s">
        <v>312</v>
      </c>
      <c r="P9" s="110" t="s">
        <v>17</v>
      </c>
      <c r="Q9" s="122"/>
      <c r="R9" s="123"/>
      <c r="S9" s="124"/>
      <c r="T9" s="148">
        <v>0.25</v>
      </c>
      <c r="U9" s="125"/>
      <c r="V9" s="125"/>
      <c r="W9" s="125"/>
      <c r="X9" s="125"/>
      <c r="Y9" s="125"/>
      <c r="Z9" s="126"/>
      <c r="AA9" s="126"/>
      <c r="AB9" s="126"/>
      <c r="AC9" s="118"/>
      <c r="AD9" s="118"/>
      <c r="AE9" s="118"/>
      <c r="AF9" s="118"/>
      <c r="AG9" s="121" t="s">
        <v>46</v>
      </c>
      <c r="AH9" s="272">
        <v>0</v>
      </c>
    </row>
    <row r="10" spans="1:60" s="266" customFormat="1" ht="42" x14ac:dyDescent="0.35">
      <c r="A10" s="263" t="str">
        <f t="shared" si="1"/>
        <v>ID-DRH-1.2.7</v>
      </c>
      <c r="B10" s="127" t="s">
        <v>246</v>
      </c>
      <c r="C10" s="127">
        <v>1</v>
      </c>
      <c r="D10" s="124">
        <v>2</v>
      </c>
      <c r="E10" s="124">
        <v>7</v>
      </c>
      <c r="F10" s="135"/>
      <c r="G10" s="120"/>
      <c r="H10" s="743" t="s">
        <v>316</v>
      </c>
      <c r="I10" s="744"/>
      <c r="J10" s="121" t="s">
        <v>317</v>
      </c>
      <c r="K10" s="127" t="s">
        <v>246</v>
      </c>
      <c r="L10" s="128" t="s">
        <v>309</v>
      </c>
      <c r="M10" s="121" t="s">
        <v>154</v>
      </c>
      <c r="N10" s="127" t="s">
        <v>318</v>
      </c>
      <c r="O10" s="128" t="s">
        <v>312</v>
      </c>
      <c r="P10" s="128" t="s">
        <v>17</v>
      </c>
      <c r="Q10" s="130"/>
      <c r="R10" s="124"/>
      <c r="S10" s="124"/>
      <c r="T10" s="148">
        <v>0.1</v>
      </c>
      <c r="U10" s="124"/>
      <c r="V10" s="124"/>
      <c r="W10" s="124"/>
      <c r="X10" s="124"/>
      <c r="Y10" s="124"/>
      <c r="Z10" s="120"/>
      <c r="AA10" s="120"/>
      <c r="AB10" s="120"/>
      <c r="AC10" s="131"/>
      <c r="AD10" s="131"/>
      <c r="AE10" s="131"/>
      <c r="AF10" s="131"/>
      <c r="AG10" s="121" t="s">
        <v>46</v>
      </c>
      <c r="AH10" s="272">
        <v>0</v>
      </c>
    </row>
    <row r="11" spans="1:60" s="303" customFormat="1" ht="42" x14ac:dyDescent="0.35">
      <c r="A11" s="448" t="str">
        <f t="shared" si="1"/>
        <v>ID-DRH-1.2.9</v>
      </c>
      <c r="B11" s="224" t="s">
        <v>246</v>
      </c>
      <c r="C11" s="224">
        <v>1</v>
      </c>
      <c r="D11" s="224">
        <v>2</v>
      </c>
      <c r="E11" s="224">
        <v>9</v>
      </c>
      <c r="F11" s="217"/>
      <c r="G11" s="215"/>
      <c r="H11" s="749" t="s">
        <v>319</v>
      </c>
      <c r="I11" s="750"/>
      <c r="J11" s="129" t="s">
        <v>320</v>
      </c>
      <c r="K11" s="224" t="s">
        <v>246</v>
      </c>
      <c r="L11" s="129" t="s">
        <v>309</v>
      </c>
      <c r="M11" s="129" t="s">
        <v>52</v>
      </c>
      <c r="N11" s="224" t="s">
        <v>321</v>
      </c>
      <c r="O11" s="128" t="s">
        <v>312</v>
      </c>
      <c r="P11" s="129" t="s">
        <v>17</v>
      </c>
      <c r="Q11" s="225"/>
      <c r="R11" s="224"/>
      <c r="S11" s="224"/>
      <c r="T11" s="148">
        <v>0.1</v>
      </c>
      <c r="U11" s="224"/>
      <c r="V11" s="224"/>
      <c r="W11" s="224"/>
      <c r="X11" s="224"/>
      <c r="Y11" s="224"/>
      <c r="Z11" s="215"/>
      <c r="AA11" s="215"/>
      <c r="AB11" s="215"/>
      <c r="AC11" s="226"/>
      <c r="AD11" s="226"/>
      <c r="AE11" s="226"/>
      <c r="AF11" s="226"/>
      <c r="AG11" s="129" t="s">
        <v>46</v>
      </c>
      <c r="AH11" s="513">
        <v>0</v>
      </c>
    </row>
    <row r="12" spans="1:60" s="303" customFormat="1" ht="60" customHeight="1" x14ac:dyDescent="0.35">
      <c r="A12" s="448"/>
      <c r="B12" s="224"/>
      <c r="C12" s="224"/>
      <c r="D12" s="224"/>
      <c r="E12" s="224"/>
      <c r="F12" s="217"/>
      <c r="G12" s="215"/>
      <c r="H12" s="749" t="s">
        <v>322</v>
      </c>
      <c r="I12" s="750"/>
      <c r="J12" s="129" t="s">
        <v>323</v>
      </c>
      <c r="K12" s="224" t="s">
        <v>246</v>
      </c>
      <c r="L12" s="129" t="s">
        <v>309</v>
      </c>
      <c r="M12" s="129" t="s">
        <v>154</v>
      </c>
      <c r="N12" s="224" t="s">
        <v>43</v>
      </c>
      <c r="O12" s="129" t="s">
        <v>312</v>
      </c>
      <c r="P12" s="129" t="s">
        <v>17</v>
      </c>
      <c r="Q12" s="225"/>
      <c r="R12" s="224"/>
      <c r="S12" s="224"/>
      <c r="T12" s="148">
        <v>0.15</v>
      </c>
      <c r="U12" s="224"/>
      <c r="V12" s="224"/>
      <c r="W12" s="224"/>
      <c r="X12" s="224"/>
      <c r="Y12" s="224"/>
      <c r="Z12" s="215"/>
      <c r="AA12" s="215"/>
      <c r="AB12" s="215"/>
      <c r="AC12" s="226"/>
      <c r="AD12" s="226"/>
      <c r="AE12" s="226"/>
      <c r="AF12" s="226"/>
      <c r="AG12" s="129" t="s">
        <v>46</v>
      </c>
      <c r="AH12" s="513">
        <v>0</v>
      </c>
    </row>
    <row r="13" spans="1:60" s="243" customFormat="1" ht="42" x14ac:dyDescent="0.35">
      <c r="A13" s="239"/>
      <c r="B13" s="240"/>
      <c r="C13" s="240">
        <v>1</v>
      </c>
      <c r="D13" s="240">
        <v>3</v>
      </c>
      <c r="E13" s="240"/>
      <c r="F13" s="100"/>
      <c r="G13" s="745" t="s">
        <v>324</v>
      </c>
      <c r="H13" s="746"/>
      <c r="I13" s="746"/>
      <c r="J13" s="746"/>
      <c r="K13" s="747"/>
      <c r="L13" s="101" t="s">
        <v>309</v>
      </c>
      <c r="M13" s="101"/>
      <c r="N13" s="102"/>
      <c r="O13" s="101" t="s">
        <v>14</v>
      </c>
      <c r="P13" s="101" t="s">
        <v>17</v>
      </c>
      <c r="Q13" s="101" t="s">
        <v>102</v>
      </c>
      <c r="R13" s="103">
        <v>1</v>
      </c>
      <c r="S13" s="103" t="s">
        <v>45</v>
      </c>
      <c r="T13" s="104">
        <v>0.2</v>
      </c>
      <c r="U13" s="104">
        <v>0.25</v>
      </c>
      <c r="V13" s="104"/>
      <c r="W13" s="104">
        <v>0.25</v>
      </c>
      <c r="X13" s="105"/>
      <c r="Y13" s="104">
        <v>0.25</v>
      </c>
      <c r="Z13" s="106"/>
      <c r="AA13" s="104">
        <v>0.25</v>
      </c>
      <c r="AB13" s="107"/>
      <c r="AC13" s="108"/>
      <c r="AD13" s="108"/>
      <c r="AE13" s="108"/>
      <c r="AF13" s="108"/>
      <c r="AG13" s="101" t="s">
        <v>46</v>
      </c>
      <c r="AH13" s="431">
        <f>SUM(AH14:AH17)</f>
        <v>130000</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row>
    <row r="14" spans="1:60" s="303" customFormat="1" ht="42" x14ac:dyDescent="0.35">
      <c r="A14" s="448" t="str">
        <f t="shared" ref="A14:A17" si="2">+ CONCATENATE("ID", "-", B14, "-",C14, ".", D14, ".", E14)</f>
        <v>ID-DRH-1.3.1</v>
      </c>
      <c r="B14" s="133" t="s">
        <v>246</v>
      </c>
      <c r="C14" s="133">
        <v>1</v>
      </c>
      <c r="D14" s="224">
        <v>3</v>
      </c>
      <c r="E14" s="224">
        <v>1</v>
      </c>
      <c r="F14" s="217"/>
      <c r="G14" s="215"/>
      <c r="H14" s="216" t="s">
        <v>325</v>
      </c>
      <c r="I14" s="217"/>
      <c r="J14" s="129" t="s">
        <v>326</v>
      </c>
      <c r="K14" s="133" t="s">
        <v>246</v>
      </c>
      <c r="L14" s="132" t="s">
        <v>309</v>
      </c>
      <c r="M14" s="129" t="s">
        <v>154</v>
      </c>
      <c r="N14" s="133" t="s">
        <v>113</v>
      </c>
      <c r="O14" s="132" t="s">
        <v>15</v>
      </c>
      <c r="P14" s="132" t="s">
        <v>17</v>
      </c>
      <c r="Q14" s="218"/>
      <c r="R14" s="219"/>
      <c r="S14" s="220"/>
      <c r="T14" s="156">
        <v>0.4</v>
      </c>
      <c r="U14" s="221"/>
      <c r="V14" s="221"/>
      <c r="W14" s="221"/>
      <c r="X14" s="221"/>
      <c r="Y14" s="221"/>
      <c r="Z14" s="222"/>
      <c r="AA14" s="222"/>
      <c r="AB14" s="222"/>
      <c r="AC14" s="223"/>
      <c r="AD14" s="223" t="s">
        <v>327</v>
      </c>
      <c r="AE14" s="223"/>
      <c r="AF14" s="223"/>
      <c r="AG14" s="129" t="s">
        <v>46</v>
      </c>
      <c r="AH14" s="513">
        <v>0</v>
      </c>
    </row>
    <row r="15" spans="1:60" s="266" customFormat="1" ht="34.5" customHeight="1" x14ac:dyDescent="0.35">
      <c r="A15" s="263" t="str">
        <f t="shared" si="2"/>
        <v>ID-DRH-1.3.2</v>
      </c>
      <c r="B15" s="111" t="s">
        <v>246</v>
      </c>
      <c r="C15" s="111">
        <v>1</v>
      </c>
      <c r="D15" s="124">
        <v>3</v>
      </c>
      <c r="E15" s="124">
        <v>2</v>
      </c>
      <c r="F15" s="135"/>
      <c r="G15" s="120"/>
      <c r="H15" s="876" t="s">
        <v>328</v>
      </c>
      <c r="I15" s="877"/>
      <c r="J15" s="121" t="s">
        <v>329</v>
      </c>
      <c r="K15" s="111" t="s">
        <v>246</v>
      </c>
      <c r="L15" s="110" t="s">
        <v>330</v>
      </c>
      <c r="M15" s="121" t="s">
        <v>69</v>
      </c>
      <c r="N15" s="111" t="s">
        <v>113</v>
      </c>
      <c r="O15" s="132" t="s">
        <v>16</v>
      </c>
      <c r="P15" s="110" t="s">
        <v>17</v>
      </c>
      <c r="Q15" s="122"/>
      <c r="R15" s="136"/>
      <c r="S15" s="137"/>
      <c r="T15" s="138">
        <v>0.2</v>
      </c>
      <c r="U15" s="139"/>
      <c r="V15" s="139"/>
      <c r="W15" s="139"/>
      <c r="X15" s="139"/>
      <c r="Y15" s="139"/>
      <c r="Z15" s="140"/>
      <c r="AA15" s="140"/>
      <c r="AB15" s="140"/>
      <c r="AC15" s="141"/>
      <c r="AD15" s="141" t="s">
        <v>331</v>
      </c>
      <c r="AE15" s="141"/>
      <c r="AF15" s="141"/>
      <c r="AG15" s="121" t="s">
        <v>46</v>
      </c>
      <c r="AH15" s="272">
        <v>50000</v>
      </c>
    </row>
    <row r="16" spans="1:60" s="266" customFormat="1" ht="42" x14ac:dyDescent="0.35">
      <c r="A16" s="263" t="str">
        <f t="shared" si="2"/>
        <v>ID-DRH-1.3.3</v>
      </c>
      <c r="B16" s="111" t="s">
        <v>246</v>
      </c>
      <c r="C16" s="111">
        <v>1</v>
      </c>
      <c r="D16" s="124">
        <v>3</v>
      </c>
      <c r="E16" s="124">
        <v>3</v>
      </c>
      <c r="F16" s="135"/>
      <c r="G16" s="120"/>
      <c r="H16" s="134" t="s">
        <v>332</v>
      </c>
      <c r="I16" s="135"/>
      <c r="J16" s="121" t="s">
        <v>333</v>
      </c>
      <c r="K16" s="111" t="s">
        <v>246</v>
      </c>
      <c r="L16" s="110" t="s">
        <v>330</v>
      </c>
      <c r="M16" s="121" t="s">
        <v>154</v>
      </c>
      <c r="N16" s="111" t="s">
        <v>113</v>
      </c>
      <c r="O16" s="132" t="s">
        <v>16</v>
      </c>
      <c r="P16" s="110" t="s">
        <v>17</v>
      </c>
      <c r="Q16" s="122"/>
      <c r="R16" s="136"/>
      <c r="S16" s="137"/>
      <c r="T16" s="138">
        <v>0.2</v>
      </c>
      <c r="U16" s="139"/>
      <c r="V16" s="139"/>
      <c r="W16" s="139"/>
      <c r="X16" s="139"/>
      <c r="Y16" s="139"/>
      <c r="Z16" s="140"/>
      <c r="AA16" s="140"/>
      <c r="AB16" s="140"/>
      <c r="AC16" s="141"/>
      <c r="AD16" s="141" t="s">
        <v>334</v>
      </c>
      <c r="AE16" s="141"/>
      <c r="AF16" s="141"/>
      <c r="AG16" s="121" t="s">
        <v>46</v>
      </c>
      <c r="AH16" s="514">
        <v>80000</v>
      </c>
    </row>
    <row r="17" spans="1:60" s="266" customFormat="1" ht="42" x14ac:dyDescent="0.35">
      <c r="A17" s="263" t="str">
        <f t="shared" si="2"/>
        <v>ID-DRH-1.3.4</v>
      </c>
      <c r="B17" s="111" t="s">
        <v>246</v>
      </c>
      <c r="C17" s="111">
        <v>1</v>
      </c>
      <c r="D17" s="124">
        <v>3</v>
      </c>
      <c r="E17" s="124">
        <v>4</v>
      </c>
      <c r="F17" s="135"/>
      <c r="G17" s="120"/>
      <c r="H17" s="134" t="s">
        <v>335</v>
      </c>
      <c r="I17" s="135"/>
      <c r="J17" s="121" t="s">
        <v>336</v>
      </c>
      <c r="K17" s="111" t="s">
        <v>246</v>
      </c>
      <c r="L17" s="110" t="s">
        <v>309</v>
      </c>
      <c r="M17" s="121" t="s">
        <v>154</v>
      </c>
      <c r="N17" s="111" t="s">
        <v>113</v>
      </c>
      <c r="O17" s="110" t="s">
        <v>14</v>
      </c>
      <c r="P17" s="110" t="s">
        <v>17</v>
      </c>
      <c r="Q17" s="122"/>
      <c r="R17" s="136"/>
      <c r="S17" s="137"/>
      <c r="T17" s="138">
        <v>0.2</v>
      </c>
      <c r="U17" s="139"/>
      <c r="V17" s="139"/>
      <c r="W17" s="139"/>
      <c r="X17" s="139"/>
      <c r="Y17" s="139"/>
      <c r="Z17" s="140"/>
      <c r="AA17" s="140"/>
      <c r="AB17" s="140"/>
      <c r="AC17" s="141"/>
      <c r="AD17" s="141" t="s">
        <v>337</v>
      </c>
      <c r="AE17" s="141"/>
      <c r="AF17" s="141"/>
      <c r="AG17" s="121" t="s">
        <v>46</v>
      </c>
      <c r="AH17" s="272">
        <v>0</v>
      </c>
    </row>
    <row r="18" spans="1:60" s="99" customFormat="1" ht="42" x14ac:dyDescent="0.35">
      <c r="A18" s="85"/>
      <c r="B18" s="86"/>
      <c r="C18" s="86">
        <v>2</v>
      </c>
      <c r="D18" s="86"/>
      <c r="E18" s="86"/>
      <c r="F18" s="782" t="s">
        <v>338</v>
      </c>
      <c r="G18" s="783"/>
      <c r="H18" s="783"/>
      <c r="I18" s="783"/>
      <c r="J18" s="783"/>
      <c r="K18" s="784"/>
      <c r="L18" s="88" t="s">
        <v>309</v>
      </c>
      <c r="M18" s="88"/>
      <c r="N18" s="89"/>
      <c r="O18" s="88" t="s">
        <v>14</v>
      </c>
      <c r="P18" s="88" t="s">
        <v>17</v>
      </c>
      <c r="Q18" s="88" t="s">
        <v>102</v>
      </c>
      <c r="R18" s="91">
        <v>1</v>
      </c>
      <c r="S18" s="92" t="s">
        <v>45</v>
      </c>
      <c r="T18" s="93">
        <v>0.2</v>
      </c>
      <c r="U18" s="95"/>
      <c r="V18" s="95"/>
      <c r="W18" s="95"/>
      <c r="X18" s="95"/>
      <c r="Y18" s="95"/>
      <c r="Z18" s="95"/>
      <c r="AA18" s="95"/>
      <c r="AB18" s="95"/>
      <c r="AC18" s="96"/>
      <c r="AD18" s="96"/>
      <c r="AE18" s="96"/>
      <c r="AF18" s="96"/>
      <c r="AG18" s="97" t="s">
        <v>46</v>
      </c>
      <c r="AH18" s="236">
        <f>AH19+AH22+AH27</f>
        <v>3700000</v>
      </c>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row>
    <row r="19" spans="1:60" s="243" customFormat="1" ht="42" x14ac:dyDescent="0.35">
      <c r="A19" s="239"/>
      <c r="B19" s="240"/>
      <c r="C19" s="240">
        <v>2</v>
      </c>
      <c r="D19" s="240">
        <v>1</v>
      </c>
      <c r="E19" s="240"/>
      <c r="F19" s="100"/>
      <c r="G19" s="745" t="s">
        <v>339</v>
      </c>
      <c r="H19" s="746"/>
      <c r="I19" s="746"/>
      <c r="J19" s="746"/>
      <c r="K19" s="747"/>
      <c r="L19" s="101" t="s">
        <v>309</v>
      </c>
      <c r="M19" s="101"/>
      <c r="N19" s="102"/>
      <c r="O19" s="101" t="s">
        <v>14</v>
      </c>
      <c r="P19" s="101" t="s">
        <v>17</v>
      </c>
      <c r="Q19" s="101" t="s">
        <v>102</v>
      </c>
      <c r="R19" s="103">
        <v>1</v>
      </c>
      <c r="S19" s="103" t="s">
        <v>45</v>
      </c>
      <c r="T19" s="104">
        <v>0.1</v>
      </c>
      <c r="U19" s="104">
        <v>0.25</v>
      </c>
      <c r="V19" s="104"/>
      <c r="W19" s="104">
        <v>0.25</v>
      </c>
      <c r="X19" s="105"/>
      <c r="Y19" s="104">
        <v>0.25</v>
      </c>
      <c r="Z19" s="106"/>
      <c r="AA19" s="104">
        <v>0.25</v>
      </c>
      <c r="AB19" s="107"/>
      <c r="AC19" s="108"/>
      <c r="AD19" s="108"/>
      <c r="AE19" s="108"/>
      <c r="AF19" s="108"/>
      <c r="AG19" s="101" t="s">
        <v>46</v>
      </c>
      <c r="AH19" s="431">
        <f>SUM(AH20:AH21)</f>
        <v>3700000</v>
      </c>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row>
    <row r="20" spans="1:60" s="266" customFormat="1" ht="42" x14ac:dyDescent="0.35">
      <c r="A20" s="263" t="str">
        <f t="shared" ref="A20" si="3">+ CONCATENATE("ID", "-", B20, "-",C20, ".", D20, ".", E20)</f>
        <v>ID-DRH-2.1.1</v>
      </c>
      <c r="B20" s="111" t="s">
        <v>246</v>
      </c>
      <c r="C20" s="124">
        <v>2</v>
      </c>
      <c r="D20" s="124">
        <v>1</v>
      </c>
      <c r="E20" s="124">
        <v>1</v>
      </c>
      <c r="F20" s="135"/>
      <c r="G20" s="120"/>
      <c r="H20" s="135" t="s">
        <v>340</v>
      </c>
      <c r="I20" s="120"/>
      <c r="J20" s="121" t="s">
        <v>341</v>
      </c>
      <c r="K20" s="111" t="s">
        <v>246</v>
      </c>
      <c r="L20" s="110" t="s">
        <v>309</v>
      </c>
      <c r="M20" s="121" t="s">
        <v>342</v>
      </c>
      <c r="N20" s="111" t="s">
        <v>43</v>
      </c>
      <c r="O20" s="121" t="s">
        <v>14</v>
      </c>
      <c r="P20" s="121" t="s">
        <v>17</v>
      </c>
      <c r="Q20" s="122"/>
      <c r="R20" s="123"/>
      <c r="S20" s="124"/>
      <c r="T20" s="142">
        <v>0.5</v>
      </c>
      <c r="U20" s="125"/>
      <c r="V20" s="125"/>
      <c r="W20" s="125"/>
      <c r="X20" s="125"/>
      <c r="Y20" s="125"/>
      <c r="Z20" s="126"/>
      <c r="AA20" s="126"/>
      <c r="AB20" s="126"/>
      <c r="AC20" s="143"/>
      <c r="AD20" s="143"/>
      <c r="AE20" s="143"/>
      <c r="AF20" s="143"/>
      <c r="AG20" s="121" t="s">
        <v>46</v>
      </c>
      <c r="AH20" s="272">
        <v>0</v>
      </c>
    </row>
    <row r="21" spans="1:60" s="266" customFormat="1" ht="42" x14ac:dyDescent="0.35">
      <c r="A21" s="263" t="str">
        <f>+ CONCATENATE("ID", "-", B21, "-",C21, ".", D21, ".", E21)</f>
        <v>ID-DRH-2.1.2</v>
      </c>
      <c r="B21" s="111" t="s">
        <v>246</v>
      </c>
      <c r="C21" s="124">
        <v>2</v>
      </c>
      <c r="D21" s="124">
        <v>1</v>
      </c>
      <c r="E21" s="124">
        <v>2</v>
      </c>
      <c r="F21" s="135"/>
      <c r="G21" s="120"/>
      <c r="H21" s="135" t="s">
        <v>343</v>
      </c>
      <c r="I21" s="120"/>
      <c r="J21" s="121" t="s">
        <v>344</v>
      </c>
      <c r="K21" s="111" t="s">
        <v>246</v>
      </c>
      <c r="L21" s="110" t="s">
        <v>309</v>
      </c>
      <c r="M21" s="121" t="s">
        <v>154</v>
      </c>
      <c r="N21" s="111" t="s">
        <v>43</v>
      </c>
      <c r="O21" s="121" t="s">
        <v>14</v>
      </c>
      <c r="P21" s="121" t="s">
        <v>17</v>
      </c>
      <c r="Q21" s="122"/>
      <c r="R21" s="123"/>
      <c r="S21" s="124"/>
      <c r="T21" s="142">
        <v>0.5</v>
      </c>
      <c r="U21" s="125"/>
      <c r="V21" s="125"/>
      <c r="W21" s="125"/>
      <c r="X21" s="125"/>
      <c r="Y21" s="125"/>
      <c r="Z21" s="126"/>
      <c r="AA21" s="126"/>
      <c r="AB21" s="126"/>
      <c r="AC21" s="143"/>
      <c r="AD21" s="143"/>
      <c r="AE21" s="143"/>
      <c r="AF21" s="143"/>
      <c r="AG21" s="121" t="s">
        <v>46</v>
      </c>
      <c r="AH21" s="514">
        <v>3700000</v>
      </c>
    </row>
    <row r="22" spans="1:60" s="304" customFormat="1" ht="42" x14ac:dyDescent="0.35">
      <c r="A22" s="119"/>
      <c r="B22" s="102"/>
      <c r="C22" s="102">
        <v>2</v>
      </c>
      <c r="D22" s="102">
        <v>2</v>
      </c>
      <c r="E22" s="102"/>
      <c r="F22" s="100"/>
      <c r="G22" s="119" t="s">
        <v>345</v>
      </c>
      <c r="H22" s="100"/>
      <c r="I22" s="100"/>
      <c r="J22" s="101"/>
      <c r="K22" s="102"/>
      <c r="L22" s="101" t="s">
        <v>309</v>
      </c>
      <c r="M22" s="101"/>
      <c r="N22" s="102"/>
      <c r="O22" s="101" t="s">
        <v>14</v>
      </c>
      <c r="P22" s="101" t="s">
        <v>17</v>
      </c>
      <c r="Q22" s="101" t="s">
        <v>102</v>
      </c>
      <c r="R22" s="103">
        <v>1</v>
      </c>
      <c r="S22" s="103" t="s">
        <v>45</v>
      </c>
      <c r="T22" s="104">
        <v>0.4</v>
      </c>
      <c r="U22" s="104">
        <v>0.25</v>
      </c>
      <c r="V22" s="104"/>
      <c r="W22" s="104">
        <v>0.25</v>
      </c>
      <c r="X22" s="105"/>
      <c r="Y22" s="104">
        <v>0.25</v>
      </c>
      <c r="Z22" s="106"/>
      <c r="AA22" s="104">
        <v>0.25</v>
      </c>
      <c r="AB22" s="107"/>
      <c r="AC22" s="108"/>
      <c r="AD22" s="108"/>
      <c r="AE22" s="108"/>
      <c r="AF22" s="108"/>
      <c r="AG22" s="101" t="s">
        <v>46</v>
      </c>
      <c r="AH22" s="431">
        <f>SUM(AH23:AH25)</f>
        <v>0</v>
      </c>
    </row>
    <row r="23" spans="1:60" s="266" customFormat="1" ht="42" x14ac:dyDescent="0.35">
      <c r="A23" s="263" t="str">
        <f t="shared" ref="A23:A24" si="4">+ CONCATENATE("ID", "-", B23, "-",C23, ".", D23, ".", E23)</f>
        <v>ID-DRH-2.2.1</v>
      </c>
      <c r="B23" s="127" t="s">
        <v>246</v>
      </c>
      <c r="C23" s="124">
        <v>2</v>
      </c>
      <c r="D23" s="124">
        <v>2</v>
      </c>
      <c r="E23" s="124">
        <v>1</v>
      </c>
      <c r="F23" s="135"/>
      <c r="G23" s="120"/>
      <c r="H23" s="134" t="s">
        <v>346</v>
      </c>
      <c r="I23" s="214"/>
      <c r="J23" s="121" t="s">
        <v>347</v>
      </c>
      <c r="K23" s="127" t="s">
        <v>246</v>
      </c>
      <c r="L23" s="128" t="s">
        <v>309</v>
      </c>
      <c r="M23" s="121" t="s">
        <v>348</v>
      </c>
      <c r="N23" s="127" t="s">
        <v>43</v>
      </c>
      <c r="O23" s="121" t="s">
        <v>14</v>
      </c>
      <c r="P23" s="121" t="s">
        <v>17</v>
      </c>
      <c r="Q23" s="130"/>
      <c r="R23" s="124"/>
      <c r="S23" s="124"/>
      <c r="T23" s="148">
        <v>0.25</v>
      </c>
      <c r="U23" s="124"/>
      <c r="V23" s="124"/>
      <c r="W23" s="124"/>
      <c r="X23" s="124"/>
      <c r="Y23" s="124"/>
      <c r="Z23" s="120"/>
      <c r="AA23" s="120"/>
      <c r="AB23" s="120"/>
      <c r="AC23" s="120"/>
      <c r="AD23" s="120"/>
      <c r="AE23" s="120"/>
      <c r="AF23" s="120"/>
      <c r="AG23" s="121" t="s">
        <v>46</v>
      </c>
      <c r="AH23" s="272">
        <v>0</v>
      </c>
    </row>
    <row r="24" spans="1:60" s="266" customFormat="1" ht="46.5" customHeight="1" x14ac:dyDescent="0.35">
      <c r="A24" s="263" t="str">
        <f t="shared" si="4"/>
        <v>ID-DRH-2.2.2</v>
      </c>
      <c r="B24" s="111" t="s">
        <v>246</v>
      </c>
      <c r="C24" s="124">
        <v>2</v>
      </c>
      <c r="D24" s="124">
        <v>2</v>
      </c>
      <c r="E24" s="124">
        <v>2</v>
      </c>
      <c r="F24" s="135"/>
      <c r="G24" s="120"/>
      <c r="H24" s="868" t="s">
        <v>349</v>
      </c>
      <c r="I24" s="869"/>
      <c r="J24" s="145" t="s">
        <v>350</v>
      </c>
      <c r="K24" s="111" t="s">
        <v>246</v>
      </c>
      <c r="L24" s="110" t="s">
        <v>309</v>
      </c>
      <c r="M24" s="121" t="s">
        <v>351</v>
      </c>
      <c r="N24" s="111" t="s">
        <v>113</v>
      </c>
      <c r="O24" s="121" t="s">
        <v>14</v>
      </c>
      <c r="P24" s="121" t="s">
        <v>17</v>
      </c>
      <c r="Q24" s="122"/>
      <c r="R24" s="123"/>
      <c r="S24" s="124"/>
      <c r="T24" s="142">
        <v>0.25</v>
      </c>
      <c r="U24" s="125"/>
      <c r="V24" s="125"/>
      <c r="W24" s="125"/>
      <c r="X24" s="125"/>
      <c r="Y24" s="125"/>
      <c r="Z24" s="126"/>
      <c r="AA24" s="126"/>
      <c r="AB24" s="126"/>
      <c r="AC24" s="143"/>
      <c r="AD24" s="143" t="s">
        <v>352</v>
      </c>
      <c r="AE24" s="143"/>
      <c r="AF24" s="143"/>
      <c r="AG24" s="121" t="s">
        <v>46</v>
      </c>
      <c r="AH24" s="272">
        <v>0</v>
      </c>
    </row>
    <row r="25" spans="1:60" s="266" customFormat="1" ht="42" x14ac:dyDescent="0.35">
      <c r="A25" s="263" t="str">
        <f t="shared" ref="A25" si="5">+ CONCATENATE("ID", "-", B25, "-",C25, ".", D25, ".", E25)</f>
        <v>ID-DRH-2.2.3</v>
      </c>
      <c r="B25" s="111" t="s">
        <v>246</v>
      </c>
      <c r="C25" s="124">
        <v>2</v>
      </c>
      <c r="D25" s="124">
        <v>2</v>
      </c>
      <c r="E25" s="124">
        <v>3</v>
      </c>
      <c r="F25" s="135"/>
      <c r="G25" s="120"/>
      <c r="H25" s="134" t="s">
        <v>353</v>
      </c>
      <c r="I25" s="144"/>
      <c r="J25" s="145" t="s">
        <v>354</v>
      </c>
      <c r="K25" s="111" t="s">
        <v>246</v>
      </c>
      <c r="L25" s="110" t="s">
        <v>309</v>
      </c>
      <c r="M25" s="121" t="s">
        <v>348</v>
      </c>
      <c r="N25" s="111" t="s">
        <v>318</v>
      </c>
      <c r="O25" s="129" t="s">
        <v>15</v>
      </c>
      <c r="P25" s="121" t="s">
        <v>17</v>
      </c>
      <c r="Q25" s="122"/>
      <c r="R25" s="123"/>
      <c r="S25" s="124"/>
      <c r="T25" s="142">
        <v>0.3</v>
      </c>
      <c r="U25" s="125"/>
      <c r="V25" s="125"/>
      <c r="W25" s="125"/>
      <c r="X25" s="125"/>
      <c r="Y25" s="125"/>
      <c r="Z25" s="126"/>
      <c r="AA25" s="126"/>
      <c r="AB25" s="126"/>
      <c r="AC25" s="143"/>
      <c r="AD25" s="143" t="s">
        <v>355</v>
      </c>
      <c r="AE25" s="143"/>
      <c r="AF25" s="143"/>
      <c r="AG25" s="121" t="s">
        <v>46</v>
      </c>
      <c r="AH25" s="272">
        <v>0</v>
      </c>
    </row>
    <row r="26" spans="1:60" s="303" customFormat="1" ht="57" customHeight="1" x14ac:dyDescent="0.35">
      <c r="A26" s="448"/>
      <c r="B26" s="133"/>
      <c r="C26" s="224"/>
      <c r="D26" s="224"/>
      <c r="E26" s="224"/>
      <c r="F26" s="217"/>
      <c r="G26" s="215"/>
      <c r="H26" s="749" t="s">
        <v>356</v>
      </c>
      <c r="I26" s="750"/>
      <c r="J26" s="229" t="s">
        <v>186</v>
      </c>
      <c r="K26" s="133" t="s">
        <v>246</v>
      </c>
      <c r="L26" s="132" t="s">
        <v>309</v>
      </c>
      <c r="M26" s="129" t="s">
        <v>348</v>
      </c>
      <c r="N26" s="133"/>
      <c r="O26" s="129" t="s">
        <v>15</v>
      </c>
      <c r="P26" s="129" t="s">
        <v>17</v>
      </c>
      <c r="Q26" s="218"/>
      <c r="R26" s="133"/>
      <c r="S26" s="224"/>
      <c r="T26" s="230">
        <v>0.2</v>
      </c>
      <c r="U26" s="228"/>
      <c r="V26" s="228"/>
      <c r="W26" s="228"/>
      <c r="X26" s="228"/>
      <c r="Y26" s="228"/>
      <c r="Z26" s="227"/>
      <c r="AA26" s="227"/>
      <c r="AB26" s="227"/>
      <c r="AC26" s="231"/>
      <c r="AD26" s="231"/>
      <c r="AE26" s="231"/>
      <c r="AF26" s="231"/>
      <c r="AG26" s="121" t="s">
        <v>46</v>
      </c>
      <c r="AH26" s="272">
        <v>0</v>
      </c>
    </row>
    <row r="27" spans="1:60" s="243" customFormat="1" ht="42" x14ac:dyDescent="0.35">
      <c r="A27" s="239"/>
      <c r="B27" s="240"/>
      <c r="C27" s="240">
        <v>2</v>
      </c>
      <c r="D27" s="240">
        <v>3</v>
      </c>
      <c r="E27" s="240"/>
      <c r="F27" s="100"/>
      <c r="G27" s="745" t="s">
        <v>357</v>
      </c>
      <c r="H27" s="746"/>
      <c r="I27" s="746"/>
      <c r="J27" s="746"/>
      <c r="K27" s="747"/>
      <c r="L27" s="101" t="s">
        <v>309</v>
      </c>
      <c r="M27" s="101"/>
      <c r="N27" s="102"/>
      <c r="O27" s="101" t="s">
        <v>14</v>
      </c>
      <c r="P27" s="101" t="s">
        <v>17</v>
      </c>
      <c r="Q27" s="101" t="s">
        <v>102</v>
      </c>
      <c r="R27" s="103">
        <v>1</v>
      </c>
      <c r="S27" s="103" t="s">
        <v>45</v>
      </c>
      <c r="T27" s="104">
        <v>0.5</v>
      </c>
      <c r="U27" s="104">
        <v>0.25</v>
      </c>
      <c r="V27" s="104"/>
      <c r="W27" s="104">
        <v>0.25</v>
      </c>
      <c r="X27" s="105"/>
      <c r="Y27" s="104">
        <v>0.25</v>
      </c>
      <c r="Z27" s="106"/>
      <c r="AA27" s="104">
        <v>0.25</v>
      </c>
      <c r="AB27" s="107"/>
      <c r="AC27" s="108"/>
      <c r="AD27" s="108"/>
      <c r="AE27" s="108"/>
      <c r="AF27" s="108"/>
      <c r="AG27" s="101" t="s">
        <v>46</v>
      </c>
      <c r="AH27" s="431">
        <f>SUM(AH28:AH29)</f>
        <v>0</v>
      </c>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row>
    <row r="28" spans="1:60" s="516" customFormat="1" ht="42" x14ac:dyDescent="0.35">
      <c r="A28" s="263" t="str">
        <f>+ CONCATENATE("ID", "-", B28, "-",C28, ".", D28, ".", E28)</f>
        <v>ID-DRH-2.3.1</v>
      </c>
      <c r="B28" s="111" t="s">
        <v>246</v>
      </c>
      <c r="C28" s="515">
        <v>2</v>
      </c>
      <c r="D28" s="111">
        <v>3</v>
      </c>
      <c r="E28" s="111">
        <v>1</v>
      </c>
      <c r="F28" s="109"/>
      <c r="G28" s="109"/>
      <c r="H28" s="870" t="s">
        <v>358</v>
      </c>
      <c r="I28" s="871"/>
      <c r="J28" s="110" t="s">
        <v>359</v>
      </c>
      <c r="K28" s="111" t="s">
        <v>246</v>
      </c>
      <c r="L28" s="110" t="s">
        <v>330</v>
      </c>
      <c r="M28" s="110" t="s">
        <v>69</v>
      </c>
      <c r="N28" s="111" t="s">
        <v>43</v>
      </c>
      <c r="O28" s="110" t="s">
        <v>14</v>
      </c>
      <c r="P28" s="110" t="s">
        <v>17</v>
      </c>
      <c r="Q28" s="112"/>
      <c r="R28" s="113"/>
      <c r="S28" s="114"/>
      <c r="T28" s="146">
        <v>0.7</v>
      </c>
      <c r="U28" s="116"/>
      <c r="V28" s="116"/>
      <c r="W28" s="115"/>
      <c r="X28" s="116"/>
      <c r="Y28" s="115"/>
      <c r="Z28" s="117"/>
      <c r="AA28" s="115"/>
      <c r="AB28" s="117"/>
      <c r="AC28" s="147"/>
      <c r="AD28" s="147"/>
      <c r="AE28" s="147"/>
      <c r="AF28" s="147"/>
      <c r="AG28" s="121" t="s">
        <v>46</v>
      </c>
      <c r="AH28" s="514">
        <v>0</v>
      </c>
    </row>
    <row r="29" spans="1:60" s="266" customFormat="1" ht="44.25" customHeight="1" x14ac:dyDescent="0.35">
      <c r="A29" s="263" t="str">
        <f>+ CONCATENATE("ID", "-", B29, "-",C29, ".", D29, ".", E29)</f>
        <v>ID-DRH-1.2.4</v>
      </c>
      <c r="B29" s="111" t="s">
        <v>246</v>
      </c>
      <c r="C29" s="111">
        <v>1</v>
      </c>
      <c r="D29" s="124">
        <v>2</v>
      </c>
      <c r="E29" s="124">
        <v>4</v>
      </c>
      <c r="F29" s="135"/>
      <c r="G29" s="120"/>
      <c r="H29" s="743" t="s">
        <v>360</v>
      </c>
      <c r="I29" s="744"/>
      <c r="J29" s="121" t="s">
        <v>304</v>
      </c>
      <c r="K29" s="127" t="s">
        <v>246</v>
      </c>
      <c r="L29" s="128" t="s">
        <v>309</v>
      </c>
      <c r="M29" s="121" t="s">
        <v>154</v>
      </c>
      <c r="N29" s="127" t="s">
        <v>43</v>
      </c>
      <c r="O29" s="129" t="s">
        <v>16</v>
      </c>
      <c r="P29" s="110" t="s">
        <v>17</v>
      </c>
      <c r="Q29" s="130"/>
      <c r="R29" s="124"/>
      <c r="S29" s="124"/>
      <c r="T29" s="148">
        <v>0.3</v>
      </c>
      <c r="U29" s="124"/>
      <c r="V29" s="124"/>
      <c r="W29" s="124"/>
      <c r="X29" s="124"/>
      <c r="Y29" s="124"/>
      <c r="Z29" s="120"/>
      <c r="AA29" s="120"/>
      <c r="AB29" s="120"/>
      <c r="AC29" s="131"/>
      <c r="AD29" s="131"/>
      <c r="AE29" s="131"/>
      <c r="AF29" s="131"/>
      <c r="AG29" s="121" t="s">
        <v>46</v>
      </c>
      <c r="AH29" s="514">
        <v>0</v>
      </c>
    </row>
    <row r="30" spans="1:60" s="99" customFormat="1" ht="42" x14ac:dyDescent="0.35">
      <c r="A30" s="85"/>
      <c r="B30" s="86"/>
      <c r="C30" s="86">
        <v>3</v>
      </c>
      <c r="D30" s="86"/>
      <c r="E30" s="86"/>
      <c r="F30" s="782" t="s">
        <v>361</v>
      </c>
      <c r="G30" s="783"/>
      <c r="H30" s="783"/>
      <c r="I30" s="783"/>
      <c r="J30" s="783"/>
      <c r="K30" s="784"/>
      <c r="L30" s="88" t="s">
        <v>309</v>
      </c>
      <c r="M30" s="88"/>
      <c r="N30" s="89"/>
      <c r="O30" s="88" t="s">
        <v>14</v>
      </c>
      <c r="P30" s="88" t="s">
        <v>17</v>
      </c>
      <c r="Q30" s="88" t="s">
        <v>102</v>
      </c>
      <c r="R30" s="91">
        <v>1</v>
      </c>
      <c r="S30" s="92" t="s">
        <v>45</v>
      </c>
      <c r="T30" s="93">
        <v>0.2</v>
      </c>
      <c r="U30" s="95"/>
      <c r="V30" s="95"/>
      <c r="W30" s="95"/>
      <c r="X30" s="95"/>
      <c r="Y30" s="95"/>
      <c r="Z30" s="95"/>
      <c r="AA30" s="95"/>
      <c r="AB30" s="95"/>
      <c r="AC30" s="96"/>
      <c r="AD30" s="96"/>
      <c r="AE30" s="96"/>
      <c r="AF30" s="96"/>
      <c r="AG30" s="97" t="s">
        <v>46</v>
      </c>
      <c r="AH30" s="236">
        <f>AH31+AH38</f>
        <v>34500000</v>
      </c>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row>
    <row r="31" spans="1:60" s="243" customFormat="1" ht="42" x14ac:dyDescent="0.35">
      <c r="A31" s="239"/>
      <c r="B31" s="240"/>
      <c r="C31" s="240">
        <v>3</v>
      </c>
      <c r="D31" s="240">
        <v>1</v>
      </c>
      <c r="E31" s="240"/>
      <c r="F31" s="100"/>
      <c r="G31" s="745" t="s">
        <v>362</v>
      </c>
      <c r="H31" s="746"/>
      <c r="I31" s="746"/>
      <c r="J31" s="746"/>
      <c r="K31" s="747"/>
      <c r="L31" s="101" t="s">
        <v>309</v>
      </c>
      <c r="M31" s="101"/>
      <c r="N31" s="102"/>
      <c r="O31" s="101" t="s">
        <v>14</v>
      </c>
      <c r="P31" s="101" t="s">
        <v>16</v>
      </c>
      <c r="Q31" s="101" t="s">
        <v>102</v>
      </c>
      <c r="R31" s="103">
        <v>1</v>
      </c>
      <c r="S31" s="103" t="s">
        <v>45</v>
      </c>
      <c r="T31" s="104">
        <v>0.8</v>
      </c>
      <c r="U31" s="104">
        <v>0.25</v>
      </c>
      <c r="V31" s="104"/>
      <c r="W31" s="104">
        <v>0.25</v>
      </c>
      <c r="X31" s="105"/>
      <c r="Y31" s="104">
        <v>0.25</v>
      </c>
      <c r="Z31" s="106"/>
      <c r="AA31" s="104">
        <v>0.25</v>
      </c>
      <c r="AB31" s="107"/>
      <c r="AC31" s="108"/>
      <c r="AD31" s="108"/>
      <c r="AE31" s="108"/>
      <c r="AF31" s="108"/>
      <c r="AG31" s="101" t="s">
        <v>46</v>
      </c>
      <c r="AH31" s="431">
        <f>SUM(AH32:AH36)</f>
        <v>34500000</v>
      </c>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row>
    <row r="32" spans="1:60" s="266" customFormat="1" ht="57.75" customHeight="1" x14ac:dyDescent="0.35">
      <c r="A32" s="263" t="str">
        <f t="shared" ref="A32:A36" si="6">+ CONCATENATE("ID", "-", B32, "-",C32, ".", D32, ".", E32)</f>
        <v>ID-DRH-3.1.1</v>
      </c>
      <c r="B32" s="111" t="s">
        <v>246</v>
      </c>
      <c r="C32" s="124">
        <v>3</v>
      </c>
      <c r="D32" s="124">
        <v>1</v>
      </c>
      <c r="E32" s="124">
        <v>1</v>
      </c>
      <c r="F32" s="135"/>
      <c r="G32" s="120"/>
      <c r="H32" s="743" t="s">
        <v>363</v>
      </c>
      <c r="I32" s="744"/>
      <c r="J32" s="110" t="s">
        <v>364</v>
      </c>
      <c r="K32" s="111" t="s">
        <v>246</v>
      </c>
      <c r="L32" s="110" t="s">
        <v>309</v>
      </c>
      <c r="M32" s="121" t="s">
        <v>154</v>
      </c>
      <c r="N32" s="111" t="s">
        <v>43</v>
      </c>
      <c r="O32" s="121" t="s">
        <v>14</v>
      </c>
      <c r="P32" s="121" t="s">
        <v>16</v>
      </c>
      <c r="Q32" s="122"/>
      <c r="R32" s="123"/>
      <c r="S32" s="124"/>
      <c r="T32" s="148">
        <v>0.2</v>
      </c>
      <c r="U32" s="125"/>
      <c r="V32" s="125"/>
      <c r="W32" s="125"/>
      <c r="X32" s="125"/>
      <c r="Y32" s="125"/>
      <c r="Z32" s="126"/>
      <c r="AA32" s="126"/>
      <c r="AB32" s="126"/>
      <c r="AC32" s="143"/>
      <c r="AD32" s="143"/>
      <c r="AE32" s="118"/>
      <c r="AF32" s="118"/>
      <c r="AG32" s="121" t="s">
        <v>46</v>
      </c>
      <c r="AH32" s="514" t="s">
        <v>146</v>
      </c>
    </row>
    <row r="33" spans="1:60" s="266" customFormat="1" ht="54" customHeight="1" x14ac:dyDescent="0.35">
      <c r="A33" s="263" t="str">
        <f t="shared" si="6"/>
        <v>ID-DRH-3.1.2</v>
      </c>
      <c r="B33" s="111" t="s">
        <v>246</v>
      </c>
      <c r="C33" s="124">
        <v>3</v>
      </c>
      <c r="D33" s="124">
        <v>1</v>
      </c>
      <c r="E33" s="124">
        <v>2</v>
      </c>
      <c r="F33" s="135"/>
      <c r="G33" s="120"/>
      <c r="H33" s="792" t="s">
        <v>365</v>
      </c>
      <c r="I33" s="793"/>
      <c r="J33" s="110" t="s">
        <v>366</v>
      </c>
      <c r="K33" s="111" t="s">
        <v>246</v>
      </c>
      <c r="L33" s="110" t="s">
        <v>309</v>
      </c>
      <c r="M33" s="121" t="s">
        <v>154</v>
      </c>
      <c r="N33" s="111" t="s">
        <v>43</v>
      </c>
      <c r="O33" s="121" t="s">
        <v>14</v>
      </c>
      <c r="P33" s="121" t="s">
        <v>16</v>
      </c>
      <c r="Q33" s="122"/>
      <c r="R33" s="123"/>
      <c r="S33" s="124"/>
      <c r="T33" s="148">
        <v>0.1</v>
      </c>
      <c r="U33" s="125"/>
      <c r="V33" s="125"/>
      <c r="W33" s="125"/>
      <c r="X33" s="125"/>
      <c r="Y33" s="125"/>
      <c r="Z33" s="126"/>
      <c r="AA33" s="126"/>
      <c r="AB33" s="126"/>
      <c r="AC33" s="143"/>
      <c r="AD33" s="143"/>
      <c r="AE33" s="143"/>
      <c r="AF33" s="143"/>
      <c r="AG33" s="121" t="s">
        <v>46</v>
      </c>
      <c r="AH33" s="514" t="s">
        <v>146</v>
      </c>
    </row>
    <row r="34" spans="1:60" s="303" customFormat="1" ht="57.75" customHeight="1" x14ac:dyDescent="0.35">
      <c r="A34" s="448" t="str">
        <f t="shared" si="6"/>
        <v>ID-DRH-3.1.3</v>
      </c>
      <c r="B34" s="133" t="s">
        <v>246</v>
      </c>
      <c r="C34" s="224">
        <v>3</v>
      </c>
      <c r="D34" s="224">
        <v>1</v>
      </c>
      <c r="E34" s="224">
        <v>3</v>
      </c>
      <c r="F34" s="217"/>
      <c r="G34" s="215"/>
      <c r="H34" s="749" t="s">
        <v>367</v>
      </c>
      <c r="I34" s="750"/>
      <c r="J34" s="132" t="s">
        <v>364</v>
      </c>
      <c r="K34" s="133" t="s">
        <v>246</v>
      </c>
      <c r="L34" s="132" t="s">
        <v>309</v>
      </c>
      <c r="M34" s="129" t="s">
        <v>154</v>
      </c>
      <c r="N34" s="133" t="s">
        <v>43</v>
      </c>
      <c r="O34" s="129" t="s">
        <v>14</v>
      </c>
      <c r="P34" s="129" t="s">
        <v>16</v>
      </c>
      <c r="Q34" s="218"/>
      <c r="R34" s="133"/>
      <c r="S34" s="224"/>
      <c r="T34" s="232">
        <v>0.2</v>
      </c>
      <c r="U34" s="228"/>
      <c r="V34" s="228"/>
      <c r="W34" s="228"/>
      <c r="X34" s="228"/>
      <c r="Y34" s="228"/>
      <c r="Z34" s="227"/>
      <c r="AA34" s="227"/>
      <c r="AB34" s="227"/>
      <c r="AC34" s="231"/>
      <c r="AD34" s="231"/>
      <c r="AE34" s="231"/>
      <c r="AF34" s="231"/>
      <c r="AG34" s="129" t="s">
        <v>46</v>
      </c>
      <c r="AH34" s="514" t="s">
        <v>146</v>
      </c>
    </row>
    <row r="35" spans="1:60" s="266" customFormat="1" ht="57.75" customHeight="1" x14ac:dyDescent="0.35">
      <c r="A35" s="263" t="str">
        <f t="shared" si="6"/>
        <v>ID-DRH-3.1.4</v>
      </c>
      <c r="B35" s="111" t="s">
        <v>246</v>
      </c>
      <c r="C35" s="124">
        <v>3</v>
      </c>
      <c r="D35" s="124">
        <v>1</v>
      </c>
      <c r="E35" s="124">
        <v>4</v>
      </c>
      <c r="F35" s="135"/>
      <c r="G35" s="120"/>
      <c r="H35" s="792" t="s">
        <v>368</v>
      </c>
      <c r="I35" s="793"/>
      <c r="J35" s="110" t="s">
        <v>364</v>
      </c>
      <c r="K35" s="111" t="s">
        <v>246</v>
      </c>
      <c r="L35" s="110" t="s">
        <v>309</v>
      </c>
      <c r="M35" s="121" t="s">
        <v>154</v>
      </c>
      <c r="N35" s="111" t="s">
        <v>43</v>
      </c>
      <c r="O35" s="121" t="s">
        <v>14</v>
      </c>
      <c r="P35" s="121" t="s">
        <v>16</v>
      </c>
      <c r="Q35" s="122"/>
      <c r="R35" s="123"/>
      <c r="S35" s="124"/>
      <c r="T35" s="148">
        <v>0.2</v>
      </c>
      <c r="U35" s="123"/>
      <c r="V35" s="123"/>
      <c r="W35" s="123"/>
      <c r="X35" s="123"/>
      <c r="Y35" s="123"/>
      <c r="Z35" s="143"/>
      <c r="AA35" s="143"/>
      <c r="AB35" s="143"/>
      <c r="AC35" s="143"/>
      <c r="AD35" s="143"/>
      <c r="AE35" s="143"/>
      <c r="AF35" s="143"/>
      <c r="AG35" s="121" t="s">
        <v>46</v>
      </c>
      <c r="AH35" s="514">
        <v>32000000</v>
      </c>
    </row>
    <row r="36" spans="1:60" s="266" customFormat="1" ht="59.25" customHeight="1" x14ac:dyDescent="0.35">
      <c r="A36" s="263" t="str">
        <f t="shared" si="6"/>
        <v>ID-DRH-3.1.5</v>
      </c>
      <c r="B36" s="111" t="s">
        <v>246</v>
      </c>
      <c r="C36" s="124">
        <v>3</v>
      </c>
      <c r="D36" s="124">
        <v>1</v>
      </c>
      <c r="E36" s="124">
        <v>5</v>
      </c>
      <c r="F36" s="135"/>
      <c r="G36" s="120"/>
      <c r="H36" s="743" t="s">
        <v>369</v>
      </c>
      <c r="I36" s="744"/>
      <c r="J36" s="110" t="s">
        <v>364</v>
      </c>
      <c r="K36" s="111" t="s">
        <v>246</v>
      </c>
      <c r="L36" s="110" t="s">
        <v>309</v>
      </c>
      <c r="M36" s="121" t="s">
        <v>154</v>
      </c>
      <c r="N36" s="111" t="s">
        <v>43</v>
      </c>
      <c r="O36" s="121" t="s">
        <v>14</v>
      </c>
      <c r="P36" s="121" t="s">
        <v>16</v>
      </c>
      <c r="Q36" s="122"/>
      <c r="R36" s="123"/>
      <c r="S36" s="124"/>
      <c r="T36" s="148">
        <v>0.2</v>
      </c>
      <c r="U36" s="123"/>
      <c r="V36" s="123"/>
      <c r="W36" s="123"/>
      <c r="X36" s="123"/>
      <c r="Y36" s="123"/>
      <c r="Z36" s="143"/>
      <c r="AA36" s="143"/>
      <c r="AB36" s="143"/>
      <c r="AC36" s="143"/>
      <c r="AD36" s="143"/>
      <c r="AE36" s="143"/>
      <c r="AF36" s="143"/>
      <c r="AG36" s="121" t="s">
        <v>46</v>
      </c>
      <c r="AH36" s="514">
        <v>2500000</v>
      </c>
    </row>
    <row r="37" spans="1:60" s="266" customFormat="1" ht="59.25" customHeight="1" x14ac:dyDescent="0.35">
      <c r="A37" s="263"/>
      <c r="B37" s="111"/>
      <c r="C37" s="124"/>
      <c r="D37" s="124"/>
      <c r="E37" s="124"/>
      <c r="F37" s="135"/>
      <c r="G37" s="120"/>
      <c r="H37" s="792" t="s">
        <v>370</v>
      </c>
      <c r="I37" s="793"/>
      <c r="J37" s="110" t="s">
        <v>366</v>
      </c>
      <c r="K37" s="111" t="s">
        <v>246</v>
      </c>
      <c r="L37" s="110" t="s">
        <v>309</v>
      </c>
      <c r="M37" s="121" t="s">
        <v>154</v>
      </c>
      <c r="N37" s="111" t="s">
        <v>43</v>
      </c>
      <c r="O37" s="121" t="s">
        <v>14</v>
      </c>
      <c r="P37" s="121" t="s">
        <v>16</v>
      </c>
      <c r="Q37" s="122"/>
      <c r="R37" s="123"/>
      <c r="S37" s="124"/>
      <c r="T37" s="148">
        <v>0.1</v>
      </c>
      <c r="U37" s="123"/>
      <c r="V37" s="123"/>
      <c r="W37" s="123"/>
      <c r="X37" s="123"/>
      <c r="Y37" s="123"/>
      <c r="Z37" s="143"/>
      <c r="AA37" s="143"/>
      <c r="AB37" s="143"/>
      <c r="AC37" s="143"/>
      <c r="AD37" s="143"/>
      <c r="AE37" s="143"/>
      <c r="AF37" s="143"/>
      <c r="AG37" s="121" t="s">
        <v>46</v>
      </c>
      <c r="AH37" s="514">
        <v>0</v>
      </c>
    </row>
    <row r="38" spans="1:60" s="243" customFormat="1" ht="42" x14ac:dyDescent="0.35">
      <c r="A38" s="239"/>
      <c r="B38" s="240"/>
      <c r="C38" s="240">
        <v>3</v>
      </c>
      <c r="D38" s="240">
        <v>2</v>
      </c>
      <c r="E38" s="240"/>
      <c r="F38" s="100"/>
      <c r="G38" s="745" t="s">
        <v>371</v>
      </c>
      <c r="H38" s="746"/>
      <c r="I38" s="746"/>
      <c r="J38" s="746"/>
      <c r="K38" s="747"/>
      <c r="L38" s="101" t="s">
        <v>309</v>
      </c>
      <c r="M38" s="101"/>
      <c r="N38" s="102"/>
      <c r="O38" s="101" t="s">
        <v>14</v>
      </c>
      <c r="P38" s="101" t="s">
        <v>17</v>
      </c>
      <c r="Q38" s="101" t="s">
        <v>102</v>
      </c>
      <c r="R38" s="103">
        <v>1</v>
      </c>
      <c r="S38" s="103" t="s">
        <v>45</v>
      </c>
      <c r="T38" s="150">
        <v>0.2</v>
      </c>
      <c r="U38" s="104">
        <v>0.25</v>
      </c>
      <c r="V38" s="104"/>
      <c r="W38" s="104">
        <v>0.25</v>
      </c>
      <c r="X38" s="105"/>
      <c r="Y38" s="104">
        <v>0.25</v>
      </c>
      <c r="Z38" s="106"/>
      <c r="AA38" s="104">
        <v>0.25</v>
      </c>
      <c r="AB38" s="108"/>
      <c r="AC38" s="108"/>
      <c r="AD38" s="108"/>
      <c r="AE38" s="108"/>
      <c r="AF38" s="108"/>
      <c r="AG38" s="101" t="s">
        <v>46</v>
      </c>
      <c r="AH38" s="431">
        <f>SUM(AH39:AH39)</f>
        <v>0</v>
      </c>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row>
    <row r="39" spans="1:60" s="266" customFormat="1" ht="63" x14ac:dyDescent="0.35">
      <c r="A39" s="263" t="str">
        <f t="shared" ref="A39" si="7">+ CONCATENATE("ID", "-", B39, "-",C39, ".", D39, ".", E39)</f>
        <v>ID-DRH-3.2.1</v>
      </c>
      <c r="B39" s="111" t="s">
        <v>246</v>
      </c>
      <c r="C39" s="124">
        <v>3</v>
      </c>
      <c r="D39" s="124">
        <v>2</v>
      </c>
      <c r="E39" s="124">
        <v>1</v>
      </c>
      <c r="F39" s="135"/>
      <c r="G39" s="120"/>
      <c r="H39" s="135" t="s">
        <v>372</v>
      </c>
      <c r="I39" s="120"/>
      <c r="J39" s="110" t="s">
        <v>373</v>
      </c>
      <c r="K39" s="111" t="s">
        <v>246</v>
      </c>
      <c r="L39" s="110" t="s">
        <v>309</v>
      </c>
      <c r="M39" s="121" t="s">
        <v>154</v>
      </c>
      <c r="N39" s="111" t="s">
        <v>43</v>
      </c>
      <c r="O39" s="121" t="s">
        <v>14</v>
      </c>
      <c r="P39" s="121" t="s">
        <v>17</v>
      </c>
      <c r="Q39" s="122"/>
      <c r="R39" s="123"/>
      <c r="S39" s="124"/>
      <c r="T39" s="148">
        <v>1</v>
      </c>
      <c r="U39" s="123"/>
      <c r="V39" s="123"/>
      <c r="W39" s="123"/>
      <c r="X39" s="123"/>
      <c r="Y39" s="123"/>
      <c r="Z39" s="143"/>
      <c r="AA39" s="143"/>
      <c r="AB39" s="143"/>
      <c r="AC39" s="143"/>
      <c r="AD39" s="143"/>
      <c r="AE39" s="143"/>
      <c r="AF39" s="143"/>
      <c r="AG39" s="121" t="s">
        <v>46</v>
      </c>
      <c r="AH39" s="272">
        <v>0</v>
      </c>
    </row>
    <row r="40" spans="1:60" s="99" customFormat="1" ht="42" x14ac:dyDescent="0.35">
      <c r="A40" s="85"/>
      <c r="B40" s="86"/>
      <c r="C40" s="86">
        <v>4</v>
      </c>
      <c r="D40" s="86"/>
      <c r="E40" s="86"/>
      <c r="F40" s="782" t="s">
        <v>374</v>
      </c>
      <c r="G40" s="783"/>
      <c r="H40" s="783"/>
      <c r="I40" s="783"/>
      <c r="J40" s="783"/>
      <c r="K40" s="784"/>
      <c r="L40" s="88" t="s">
        <v>309</v>
      </c>
      <c r="M40" s="88"/>
      <c r="N40" s="89"/>
      <c r="O40" s="88" t="s">
        <v>14</v>
      </c>
      <c r="P40" s="88" t="s">
        <v>17</v>
      </c>
      <c r="Q40" s="90" t="s">
        <v>102</v>
      </c>
      <c r="R40" s="91">
        <v>1</v>
      </c>
      <c r="S40" s="92" t="s">
        <v>45</v>
      </c>
      <c r="T40" s="151">
        <v>0.05</v>
      </c>
      <c r="U40" s="96"/>
      <c r="V40" s="96"/>
      <c r="W40" s="96"/>
      <c r="X40" s="96"/>
      <c r="Y40" s="96"/>
      <c r="Z40" s="96"/>
      <c r="AA40" s="96"/>
      <c r="AB40" s="96"/>
      <c r="AC40" s="96"/>
      <c r="AD40" s="96"/>
      <c r="AE40" s="96"/>
      <c r="AF40" s="96"/>
      <c r="AG40" s="97" t="s">
        <v>46</v>
      </c>
      <c r="AH40" s="236">
        <f>AH41</f>
        <v>0</v>
      </c>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row>
    <row r="41" spans="1:60" s="243" customFormat="1" ht="42" x14ac:dyDescent="0.35">
      <c r="A41" s="239"/>
      <c r="B41" s="240"/>
      <c r="C41" s="240">
        <v>4</v>
      </c>
      <c r="D41" s="240">
        <v>1</v>
      </c>
      <c r="E41" s="240"/>
      <c r="F41" s="100"/>
      <c r="G41" s="745" t="s">
        <v>375</v>
      </c>
      <c r="H41" s="746"/>
      <c r="I41" s="746"/>
      <c r="J41" s="746"/>
      <c r="K41" s="747"/>
      <c r="L41" s="101" t="s">
        <v>309</v>
      </c>
      <c r="M41" s="101"/>
      <c r="N41" s="102"/>
      <c r="O41" s="101" t="s">
        <v>14</v>
      </c>
      <c r="P41" s="101" t="s">
        <v>17</v>
      </c>
      <c r="Q41" s="101" t="s">
        <v>102</v>
      </c>
      <c r="R41" s="103">
        <v>1</v>
      </c>
      <c r="S41" s="103" t="s">
        <v>45</v>
      </c>
      <c r="T41" s="150">
        <v>1</v>
      </c>
      <c r="U41" s="104">
        <v>0.25</v>
      </c>
      <c r="V41" s="104"/>
      <c r="W41" s="104">
        <v>0.25</v>
      </c>
      <c r="X41" s="105"/>
      <c r="Y41" s="104">
        <v>0.25</v>
      </c>
      <c r="Z41" s="106"/>
      <c r="AA41" s="104">
        <v>0.25</v>
      </c>
      <c r="AB41" s="108"/>
      <c r="AC41" s="108"/>
      <c r="AD41" s="108"/>
      <c r="AE41" s="108"/>
      <c r="AF41" s="108"/>
      <c r="AG41" s="101" t="s">
        <v>46</v>
      </c>
      <c r="AH41" s="431">
        <f>SUM(AH42:AH43)</f>
        <v>0</v>
      </c>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row>
    <row r="42" spans="1:60" s="266" customFormat="1" ht="42" x14ac:dyDescent="0.35">
      <c r="A42" s="263" t="str">
        <f t="shared" ref="A42:A48" si="8">+ CONCATENATE("ID", "-", B42, "-",C42, ".", D42, ".", E42)</f>
        <v>ID-DRH-4.1.1</v>
      </c>
      <c r="B42" s="111" t="s">
        <v>246</v>
      </c>
      <c r="C42" s="124">
        <v>4</v>
      </c>
      <c r="D42" s="124">
        <v>1</v>
      </c>
      <c r="E42" s="124">
        <v>1</v>
      </c>
      <c r="F42" s="135"/>
      <c r="G42" s="120"/>
      <c r="H42" s="135" t="s">
        <v>376</v>
      </c>
      <c r="I42" s="120"/>
      <c r="J42" s="128" t="s">
        <v>377</v>
      </c>
      <c r="K42" s="111" t="s">
        <v>246</v>
      </c>
      <c r="L42" s="110" t="s">
        <v>309</v>
      </c>
      <c r="M42" s="121" t="s">
        <v>196</v>
      </c>
      <c r="N42" s="111" t="s">
        <v>43</v>
      </c>
      <c r="O42" s="121" t="s">
        <v>14</v>
      </c>
      <c r="P42" s="121" t="s">
        <v>17</v>
      </c>
      <c r="Q42" s="122"/>
      <c r="R42" s="123"/>
      <c r="S42" s="124"/>
      <c r="T42" s="148">
        <v>0.5</v>
      </c>
      <c r="U42" s="123"/>
      <c r="V42" s="123"/>
      <c r="W42" s="123"/>
      <c r="X42" s="123"/>
      <c r="Y42" s="123"/>
      <c r="Z42" s="143"/>
      <c r="AA42" s="143"/>
      <c r="AB42" s="143"/>
      <c r="AC42" s="143"/>
      <c r="AD42" s="143"/>
      <c r="AE42" s="143"/>
      <c r="AF42" s="143"/>
      <c r="AG42" s="121" t="s">
        <v>46</v>
      </c>
      <c r="AH42" s="272">
        <v>0</v>
      </c>
    </row>
    <row r="43" spans="1:60" s="266" customFormat="1" ht="42" x14ac:dyDescent="0.35">
      <c r="A43" s="263" t="str">
        <f t="shared" si="8"/>
        <v>ID-DRH-4.1.2</v>
      </c>
      <c r="B43" s="111" t="s">
        <v>246</v>
      </c>
      <c r="C43" s="124">
        <v>4</v>
      </c>
      <c r="D43" s="124">
        <v>1</v>
      </c>
      <c r="E43" s="124">
        <v>2</v>
      </c>
      <c r="F43" s="135"/>
      <c r="G43" s="120"/>
      <c r="H43" s="135" t="s">
        <v>378</v>
      </c>
      <c r="I43" s="120"/>
      <c r="J43" s="128" t="s">
        <v>379</v>
      </c>
      <c r="K43" s="111" t="s">
        <v>246</v>
      </c>
      <c r="L43" s="110" t="s">
        <v>309</v>
      </c>
      <c r="M43" s="121" t="s">
        <v>196</v>
      </c>
      <c r="N43" s="111" t="s">
        <v>43</v>
      </c>
      <c r="O43" s="121" t="s">
        <v>14</v>
      </c>
      <c r="P43" s="121" t="s">
        <v>17</v>
      </c>
      <c r="Q43" s="122"/>
      <c r="R43" s="123"/>
      <c r="S43" s="124"/>
      <c r="T43" s="148">
        <v>0.5</v>
      </c>
      <c r="U43" s="123"/>
      <c r="V43" s="123"/>
      <c r="W43" s="123"/>
      <c r="X43" s="123"/>
      <c r="Y43" s="123"/>
      <c r="Z43" s="143"/>
      <c r="AA43" s="143"/>
      <c r="AB43" s="143"/>
      <c r="AC43" s="143"/>
      <c r="AD43" s="143"/>
      <c r="AE43" s="143"/>
      <c r="AF43" s="143"/>
      <c r="AG43" s="121" t="s">
        <v>46</v>
      </c>
      <c r="AH43" s="272">
        <v>0</v>
      </c>
    </row>
    <row r="44" spans="1:60" s="99" customFormat="1" ht="42" x14ac:dyDescent="0.35">
      <c r="A44" s="85"/>
      <c r="B44" s="86"/>
      <c r="C44" s="86">
        <v>5</v>
      </c>
      <c r="D44" s="86"/>
      <c r="E44" s="86"/>
      <c r="F44" s="782" t="s">
        <v>380</v>
      </c>
      <c r="G44" s="783"/>
      <c r="H44" s="783"/>
      <c r="I44" s="783"/>
      <c r="J44" s="783"/>
      <c r="K44" s="784"/>
      <c r="L44" s="88" t="s">
        <v>309</v>
      </c>
      <c r="M44" s="88"/>
      <c r="N44" s="89"/>
      <c r="O44" s="88" t="s">
        <v>14</v>
      </c>
      <c r="P44" s="88" t="s">
        <v>17</v>
      </c>
      <c r="Q44" s="90" t="s">
        <v>381</v>
      </c>
      <c r="R44" s="91">
        <v>1</v>
      </c>
      <c r="S44" s="92" t="s">
        <v>45</v>
      </c>
      <c r="T44" s="151">
        <v>0.1</v>
      </c>
      <c r="U44" s="96"/>
      <c r="V44" s="96"/>
      <c r="W44" s="96"/>
      <c r="X44" s="96"/>
      <c r="Y44" s="96"/>
      <c r="Z44" s="96"/>
      <c r="AA44" s="96"/>
      <c r="AB44" s="96"/>
      <c r="AC44" s="96"/>
      <c r="AD44" s="96"/>
      <c r="AE44" s="96"/>
      <c r="AF44" s="96"/>
      <c r="AG44" s="97" t="s">
        <v>46</v>
      </c>
      <c r="AH44" s="236">
        <f>AH45</f>
        <v>2354000</v>
      </c>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row>
    <row r="45" spans="1:60" s="243" customFormat="1" ht="42" x14ac:dyDescent="0.35">
      <c r="A45" s="239"/>
      <c r="B45" s="240"/>
      <c r="C45" s="240">
        <v>5</v>
      </c>
      <c r="D45" s="240">
        <v>1</v>
      </c>
      <c r="E45" s="240"/>
      <c r="F45" s="100"/>
      <c r="G45" s="745" t="s">
        <v>382</v>
      </c>
      <c r="H45" s="746"/>
      <c r="I45" s="746"/>
      <c r="J45" s="746"/>
      <c r="K45" s="747"/>
      <c r="L45" s="101" t="s">
        <v>309</v>
      </c>
      <c r="M45" s="101"/>
      <c r="N45" s="102"/>
      <c r="O45" s="101" t="s">
        <v>14</v>
      </c>
      <c r="P45" s="101" t="s">
        <v>17</v>
      </c>
      <c r="Q45" s="101" t="s">
        <v>102</v>
      </c>
      <c r="R45" s="103">
        <v>1</v>
      </c>
      <c r="S45" s="103" t="s">
        <v>45</v>
      </c>
      <c r="T45" s="150">
        <v>0.4</v>
      </c>
      <c r="U45" s="104">
        <v>0.25</v>
      </c>
      <c r="V45" s="104"/>
      <c r="W45" s="104">
        <v>0.25</v>
      </c>
      <c r="X45" s="105"/>
      <c r="Y45" s="104">
        <v>0.25</v>
      </c>
      <c r="Z45" s="106"/>
      <c r="AA45" s="104">
        <v>0.25</v>
      </c>
      <c r="AB45" s="108"/>
      <c r="AC45" s="108"/>
      <c r="AD45" s="108"/>
      <c r="AE45" s="108"/>
      <c r="AF45" s="108"/>
      <c r="AG45" s="101" t="s">
        <v>46</v>
      </c>
      <c r="AH45" s="431">
        <f>SUM(AH46:AH48)</f>
        <v>2354000</v>
      </c>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row>
    <row r="46" spans="1:60" s="266" customFormat="1" ht="84" x14ac:dyDescent="0.35">
      <c r="A46" s="263" t="str">
        <f t="shared" si="8"/>
        <v>ID-DRH-5.1.1</v>
      </c>
      <c r="B46" s="111" t="s">
        <v>246</v>
      </c>
      <c r="C46" s="124">
        <v>5</v>
      </c>
      <c r="D46" s="124">
        <v>1</v>
      </c>
      <c r="E46" s="124">
        <v>1</v>
      </c>
      <c r="F46" s="135"/>
      <c r="G46" s="120"/>
      <c r="H46" s="483" t="s">
        <v>383</v>
      </c>
      <c r="I46" s="483"/>
      <c r="J46" s="110" t="s">
        <v>384</v>
      </c>
      <c r="K46" s="111" t="s">
        <v>246</v>
      </c>
      <c r="L46" s="110" t="s">
        <v>330</v>
      </c>
      <c r="M46" s="121" t="s">
        <v>154</v>
      </c>
      <c r="N46" s="111" t="s">
        <v>43</v>
      </c>
      <c r="O46" s="121" t="s">
        <v>14</v>
      </c>
      <c r="P46" s="121" t="s">
        <v>17</v>
      </c>
      <c r="Q46" s="122"/>
      <c r="R46" s="123"/>
      <c r="S46" s="124"/>
      <c r="T46" s="148">
        <v>0.2</v>
      </c>
      <c r="U46" s="123"/>
      <c r="V46" s="123"/>
      <c r="W46" s="123"/>
      <c r="X46" s="123"/>
      <c r="Y46" s="123"/>
      <c r="Z46" s="143"/>
      <c r="AA46" s="143"/>
      <c r="AB46" s="143"/>
      <c r="AC46" s="118"/>
      <c r="AD46" s="118"/>
      <c r="AE46" s="118"/>
      <c r="AF46" s="118"/>
      <c r="AG46" s="121" t="s">
        <v>46</v>
      </c>
      <c r="AH46" s="272">
        <v>0</v>
      </c>
    </row>
    <row r="47" spans="1:60" s="266" customFormat="1" ht="42" x14ac:dyDescent="0.35">
      <c r="A47" s="263"/>
      <c r="B47" s="111"/>
      <c r="C47" s="124"/>
      <c r="D47" s="124"/>
      <c r="E47" s="124"/>
      <c r="F47" s="135"/>
      <c r="G47" s="120"/>
      <c r="H47" s="743" t="s">
        <v>385</v>
      </c>
      <c r="I47" s="744"/>
      <c r="J47" s="110" t="s">
        <v>366</v>
      </c>
      <c r="K47" s="111" t="s">
        <v>246</v>
      </c>
      <c r="L47" s="110" t="s">
        <v>330</v>
      </c>
      <c r="M47" s="121" t="s">
        <v>145</v>
      </c>
      <c r="N47" s="111"/>
      <c r="O47" s="121" t="s">
        <v>14</v>
      </c>
      <c r="P47" s="121" t="s">
        <v>17</v>
      </c>
      <c r="Q47" s="122"/>
      <c r="R47" s="123"/>
      <c r="S47" s="124"/>
      <c r="T47" s="148">
        <v>0.05</v>
      </c>
      <c r="U47" s="123"/>
      <c r="V47" s="123"/>
      <c r="W47" s="123"/>
      <c r="X47" s="123"/>
      <c r="Y47" s="123"/>
      <c r="Z47" s="143"/>
      <c r="AA47" s="143"/>
      <c r="AB47" s="143"/>
      <c r="AC47" s="118"/>
      <c r="AD47" s="118"/>
      <c r="AE47" s="118"/>
      <c r="AF47" s="118"/>
      <c r="AG47" s="121" t="s">
        <v>46</v>
      </c>
      <c r="AH47" s="272">
        <f>328000+26000</f>
        <v>354000</v>
      </c>
    </row>
    <row r="48" spans="1:60" s="266" customFormat="1" ht="63" x14ac:dyDescent="0.35">
      <c r="A48" s="263" t="str">
        <f t="shared" si="8"/>
        <v>ID-DRH-5.1.2</v>
      </c>
      <c r="B48" s="111" t="s">
        <v>246</v>
      </c>
      <c r="C48" s="124">
        <v>5</v>
      </c>
      <c r="D48" s="124">
        <v>1</v>
      </c>
      <c r="E48" s="124">
        <v>2</v>
      </c>
      <c r="F48" s="135"/>
      <c r="G48" s="120"/>
      <c r="H48" s="483" t="s">
        <v>386</v>
      </c>
      <c r="I48" s="483"/>
      <c r="J48" s="121" t="s">
        <v>387</v>
      </c>
      <c r="K48" s="152" t="s">
        <v>246</v>
      </c>
      <c r="L48" s="110" t="s">
        <v>330</v>
      </c>
      <c r="M48" s="121" t="s">
        <v>154</v>
      </c>
      <c r="N48" s="111" t="s">
        <v>43</v>
      </c>
      <c r="O48" s="121" t="s">
        <v>14</v>
      </c>
      <c r="P48" s="121" t="s">
        <v>17</v>
      </c>
      <c r="Q48" s="122"/>
      <c r="R48" s="123"/>
      <c r="S48" s="124"/>
      <c r="T48" s="148">
        <v>0.6</v>
      </c>
      <c r="U48" s="123"/>
      <c r="V48" s="123"/>
      <c r="W48" s="123"/>
      <c r="X48" s="123"/>
      <c r="Y48" s="123"/>
      <c r="Z48" s="143"/>
      <c r="AA48" s="143"/>
      <c r="AB48" s="143"/>
      <c r="AC48" s="118"/>
      <c r="AD48" s="118"/>
      <c r="AE48" s="118"/>
      <c r="AF48" s="118"/>
      <c r="AG48" s="509" t="s">
        <v>46</v>
      </c>
      <c r="AH48" s="272">
        <v>2000000</v>
      </c>
    </row>
    <row r="49" spans="1:60" s="266" customFormat="1" ht="45" customHeight="1" x14ac:dyDescent="0.35">
      <c r="A49" s="263"/>
      <c r="B49" s="127"/>
      <c r="C49" s="124"/>
      <c r="D49" s="124"/>
      <c r="E49" s="124"/>
      <c r="F49" s="135"/>
      <c r="G49" s="120"/>
      <c r="H49" s="483" t="s">
        <v>388</v>
      </c>
      <c r="I49" s="483"/>
      <c r="J49" s="121" t="s">
        <v>389</v>
      </c>
      <c r="K49" s="152" t="s">
        <v>246</v>
      </c>
      <c r="L49" s="128" t="s">
        <v>330</v>
      </c>
      <c r="M49" s="121"/>
      <c r="N49" s="127"/>
      <c r="O49" s="121" t="s">
        <v>14</v>
      </c>
      <c r="P49" s="121" t="s">
        <v>17</v>
      </c>
      <c r="Q49" s="130"/>
      <c r="R49" s="124"/>
      <c r="S49" s="124"/>
      <c r="T49" s="148">
        <v>0.15</v>
      </c>
      <c r="U49" s="124"/>
      <c r="V49" s="124"/>
      <c r="W49" s="124"/>
      <c r="X49" s="124"/>
      <c r="Y49" s="124"/>
      <c r="Z49" s="120"/>
      <c r="AA49" s="120"/>
      <c r="AB49" s="120"/>
      <c r="AC49" s="235"/>
      <c r="AD49" s="235"/>
      <c r="AE49" s="235"/>
      <c r="AF49" s="235"/>
      <c r="AG49" s="509" t="s">
        <v>46</v>
      </c>
      <c r="AH49" s="272">
        <v>0</v>
      </c>
    </row>
    <row r="50" spans="1:60" s="304" customFormat="1" ht="37.9" customHeight="1" x14ac:dyDescent="0.35">
      <c r="A50" s="119"/>
      <c r="B50" s="102"/>
      <c r="C50" s="102">
        <v>5</v>
      </c>
      <c r="D50" s="102">
        <v>2</v>
      </c>
      <c r="E50" s="102"/>
      <c r="F50" s="100"/>
      <c r="G50" s="745" t="s">
        <v>390</v>
      </c>
      <c r="H50" s="746"/>
      <c r="I50" s="746"/>
      <c r="J50" s="746"/>
      <c r="K50" s="747"/>
      <c r="L50" s="101" t="s">
        <v>309</v>
      </c>
      <c r="M50" s="101"/>
      <c r="N50" s="102"/>
      <c r="O50" s="101" t="s">
        <v>16</v>
      </c>
      <c r="P50" s="101" t="s">
        <v>17</v>
      </c>
      <c r="Q50" s="101" t="s">
        <v>102</v>
      </c>
      <c r="R50" s="103">
        <v>1</v>
      </c>
      <c r="S50" s="103" t="s">
        <v>45</v>
      </c>
      <c r="T50" s="150">
        <v>0.6</v>
      </c>
      <c r="U50" s="104">
        <v>0.25</v>
      </c>
      <c r="V50" s="104"/>
      <c r="W50" s="104">
        <v>0.25</v>
      </c>
      <c r="X50" s="105"/>
      <c r="Y50" s="104">
        <v>0.25</v>
      </c>
      <c r="Z50" s="106"/>
      <c r="AA50" s="104">
        <v>0.25</v>
      </c>
      <c r="AB50" s="108"/>
      <c r="AC50" s="108"/>
      <c r="AD50" s="108"/>
      <c r="AE50" s="108"/>
      <c r="AF50" s="108"/>
      <c r="AG50" s="101" t="s">
        <v>46</v>
      </c>
      <c r="AH50" s="431">
        <f>SUM(AH51:AH52)</f>
        <v>0</v>
      </c>
    </row>
    <row r="51" spans="1:60" s="246" customFormat="1" ht="36" customHeight="1" x14ac:dyDescent="0.35">
      <c r="A51" s="448" t="str">
        <f t="shared" ref="A51:A52" si="9">+ CONCATENATE("ID", "-", B51, "-",C51, ".", D51, ".", E51)</f>
        <v>ID-DRH-5.2.2</v>
      </c>
      <c r="B51" s="133" t="s">
        <v>246</v>
      </c>
      <c r="C51" s="224">
        <v>5</v>
      </c>
      <c r="D51" s="224">
        <v>2</v>
      </c>
      <c r="E51" s="224">
        <v>2</v>
      </c>
      <c r="F51" s="517"/>
      <c r="G51" s="153"/>
      <c r="H51" s="735" t="s">
        <v>391</v>
      </c>
      <c r="I51" s="872"/>
      <c r="J51" s="132" t="s">
        <v>392</v>
      </c>
      <c r="K51" s="161" t="s">
        <v>246</v>
      </c>
      <c r="L51" s="132" t="s">
        <v>330</v>
      </c>
      <c r="M51" s="129" t="s">
        <v>154</v>
      </c>
      <c r="N51" s="133" t="s">
        <v>43</v>
      </c>
      <c r="O51" s="121" t="s">
        <v>15</v>
      </c>
      <c r="P51" s="121" t="s">
        <v>17</v>
      </c>
      <c r="Q51" s="154"/>
      <c r="R51" s="155"/>
      <c r="S51" s="155"/>
      <c r="T51" s="156">
        <v>0.35</v>
      </c>
      <c r="U51" s="157"/>
      <c r="V51" s="157"/>
      <c r="W51" s="157"/>
      <c r="X51" s="158"/>
      <c r="Y51" s="157"/>
      <c r="Z51" s="159"/>
      <c r="AA51" s="157"/>
      <c r="AB51" s="160"/>
      <c r="AC51" s="160"/>
      <c r="AD51" s="160"/>
      <c r="AE51" s="160"/>
      <c r="AF51" s="160"/>
      <c r="AG51" s="129" t="s">
        <v>46</v>
      </c>
      <c r="AH51" s="513">
        <v>0</v>
      </c>
    </row>
    <row r="52" spans="1:60" s="246" customFormat="1" ht="45" customHeight="1" x14ac:dyDescent="0.35">
      <c r="A52" s="448" t="str">
        <f t="shared" si="9"/>
        <v>ID-DRH-5.2.4</v>
      </c>
      <c r="B52" s="133" t="s">
        <v>246</v>
      </c>
      <c r="C52" s="224">
        <v>5</v>
      </c>
      <c r="D52" s="224">
        <v>2</v>
      </c>
      <c r="E52" s="224">
        <v>4</v>
      </c>
      <c r="F52" s="517"/>
      <c r="G52" s="153"/>
      <c r="H52" s="735" t="s">
        <v>393</v>
      </c>
      <c r="I52" s="872"/>
      <c r="J52" s="132" t="s">
        <v>394</v>
      </c>
      <c r="K52" s="133" t="s">
        <v>246</v>
      </c>
      <c r="L52" s="132" t="s">
        <v>330</v>
      </c>
      <c r="M52" s="129" t="s">
        <v>154</v>
      </c>
      <c r="N52" s="133" t="s">
        <v>43</v>
      </c>
      <c r="O52" s="121" t="s">
        <v>16</v>
      </c>
      <c r="P52" s="121" t="s">
        <v>17</v>
      </c>
      <c r="Q52" s="154"/>
      <c r="R52" s="155"/>
      <c r="S52" s="155"/>
      <c r="T52" s="156">
        <v>0.35</v>
      </c>
      <c r="U52" s="157"/>
      <c r="V52" s="157"/>
      <c r="W52" s="157"/>
      <c r="X52" s="158"/>
      <c r="Y52" s="157"/>
      <c r="Z52" s="159"/>
      <c r="AA52" s="157"/>
      <c r="AB52" s="160"/>
      <c r="AC52" s="160"/>
      <c r="AD52" s="160"/>
      <c r="AE52" s="160"/>
      <c r="AF52" s="160"/>
      <c r="AG52" s="129" t="s">
        <v>46</v>
      </c>
      <c r="AH52" s="513">
        <v>0</v>
      </c>
    </row>
    <row r="53" spans="1:60" s="246" customFormat="1" ht="45" customHeight="1" x14ac:dyDescent="0.35">
      <c r="A53" s="448"/>
      <c r="B53" s="133"/>
      <c r="C53" s="224"/>
      <c r="D53" s="224"/>
      <c r="E53" s="224"/>
      <c r="F53" s="517"/>
      <c r="G53" s="153"/>
      <c r="H53" s="749" t="s">
        <v>395</v>
      </c>
      <c r="I53" s="750"/>
      <c r="J53" s="132" t="s">
        <v>396</v>
      </c>
      <c r="K53" s="133" t="s">
        <v>246</v>
      </c>
      <c r="L53" s="132" t="s">
        <v>330</v>
      </c>
      <c r="M53" s="129" t="s">
        <v>69</v>
      </c>
      <c r="N53" s="133"/>
      <c r="O53" s="129" t="s">
        <v>14</v>
      </c>
      <c r="P53" s="129" t="s">
        <v>17</v>
      </c>
      <c r="Q53" s="154"/>
      <c r="R53" s="155"/>
      <c r="S53" s="155"/>
      <c r="T53" s="156">
        <v>0.3</v>
      </c>
      <c r="U53" s="157"/>
      <c r="V53" s="157"/>
      <c r="W53" s="157"/>
      <c r="X53" s="158"/>
      <c r="Y53" s="157"/>
      <c r="Z53" s="159"/>
      <c r="AA53" s="157"/>
      <c r="AB53" s="160"/>
      <c r="AC53" s="160"/>
      <c r="AD53" s="160"/>
      <c r="AE53" s="160"/>
      <c r="AF53" s="160"/>
      <c r="AG53" s="129" t="s">
        <v>46</v>
      </c>
      <c r="AH53" s="513">
        <v>0</v>
      </c>
    </row>
    <row r="54" spans="1:60" s="99" customFormat="1" ht="42" x14ac:dyDescent="0.35">
      <c r="A54" s="85"/>
      <c r="B54" s="86"/>
      <c r="C54" s="86">
        <v>6</v>
      </c>
      <c r="D54" s="86"/>
      <c r="E54" s="86"/>
      <c r="F54" s="782" t="s">
        <v>397</v>
      </c>
      <c r="G54" s="783"/>
      <c r="H54" s="783"/>
      <c r="I54" s="783"/>
      <c r="J54" s="783"/>
      <c r="K54" s="784"/>
      <c r="L54" s="88" t="s">
        <v>309</v>
      </c>
      <c r="M54" s="88"/>
      <c r="N54" s="89"/>
      <c r="O54" s="88" t="s">
        <v>14</v>
      </c>
      <c r="P54" s="88" t="s">
        <v>17</v>
      </c>
      <c r="Q54" s="90" t="s">
        <v>102</v>
      </c>
      <c r="R54" s="91">
        <v>1</v>
      </c>
      <c r="S54" s="92" t="s">
        <v>45</v>
      </c>
      <c r="T54" s="151">
        <v>0.1</v>
      </c>
      <c r="U54" s="96"/>
      <c r="V54" s="96"/>
      <c r="W54" s="96"/>
      <c r="X54" s="96"/>
      <c r="Y54" s="96"/>
      <c r="Z54" s="96"/>
      <c r="AA54" s="96"/>
      <c r="AB54" s="96"/>
      <c r="AC54" s="96"/>
      <c r="AD54" s="96"/>
      <c r="AE54" s="96"/>
      <c r="AF54" s="96"/>
      <c r="AG54" s="97" t="s">
        <v>46</v>
      </c>
      <c r="AH54" s="236">
        <f>AH55</f>
        <v>0</v>
      </c>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row>
    <row r="55" spans="1:60" s="243" customFormat="1" ht="42" customHeight="1" x14ac:dyDescent="0.35">
      <c r="A55" s="239"/>
      <c r="B55" s="240"/>
      <c r="C55" s="240">
        <v>6</v>
      </c>
      <c r="D55" s="240">
        <v>1</v>
      </c>
      <c r="E55" s="240"/>
      <c r="F55" s="100"/>
      <c r="G55" s="731" t="s">
        <v>398</v>
      </c>
      <c r="H55" s="732"/>
      <c r="I55" s="732"/>
      <c r="J55" s="732"/>
      <c r="K55" s="733"/>
      <c r="L55" s="101" t="s">
        <v>309</v>
      </c>
      <c r="M55" s="101"/>
      <c r="N55" s="102"/>
      <c r="O55" s="101" t="s">
        <v>14</v>
      </c>
      <c r="P55" s="101" t="s">
        <v>17</v>
      </c>
      <c r="Q55" s="101" t="s">
        <v>102</v>
      </c>
      <c r="R55" s="103">
        <v>1</v>
      </c>
      <c r="S55" s="103" t="s">
        <v>45</v>
      </c>
      <c r="T55" s="150">
        <v>1</v>
      </c>
      <c r="U55" s="104">
        <v>0.25</v>
      </c>
      <c r="V55" s="104"/>
      <c r="W55" s="104">
        <v>0.25</v>
      </c>
      <c r="X55" s="105"/>
      <c r="Y55" s="104">
        <v>0.25</v>
      </c>
      <c r="Z55" s="106"/>
      <c r="AA55" s="104">
        <v>0.25</v>
      </c>
      <c r="AB55" s="108"/>
      <c r="AC55" s="108"/>
      <c r="AD55" s="108"/>
      <c r="AE55" s="108"/>
      <c r="AF55" s="108"/>
      <c r="AG55" s="101" t="s">
        <v>46</v>
      </c>
      <c r="AH55" s="431">
        <f>SUM(AH59:AH59)</f>
        <v>0</v>
      </c>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row>
    <row r="56" spans="1:60" s="266" customFormat="1" ht="65.25" customHeight="1" x14ac:dyDescent="0.35">
      <c r="A56" s="263" t="str">
        <f>+ CONCATENATE("ID", "-", B56, "-",C56, ".", D56, ".", E56)</f>
        <v>ID-DRH-6.1.2</v>
      </c>
      <c r="B56" s="111" t="s">
        <v>246</v>
      </c>
      <c r="C56" s="111">
        <v>6</v>
      </c>
      <c r="D56" s="124">
        <v>1</v>
      </c>
      <c r="E56" s="124">
        <v>2</v>
      </c>
      <c r="F56" s="135"/>
      <c r="G56" s="120"/>
      <c r="H56" s="743" t="s">
        <v>399</v>
      </c>
      <c r="I56" s="744"/>
      <c r="J56" s="121" t="s">
        <v>400</v>
      </c>
      <c r="K56" s="111" t="s">
        <v>246</v>
      </c>
      <c r="L56" s="110" t="s">
        <v>401</v>
      </c>
      <c r="M56" s="121" t="s">
        <v>52</v>
      </c>
      <c r="N56" s="111" t="s">
        <v>43</v>
      </c>
      <c r="O56" s="110" t="s">
        <v>312</v>
      </c>
      <c r="P56" s="110" t="s">
        <v>17</v>
      </c>
      <c r="Q56" s="122"/>
      <c r="R56" s="123"/>
      <c r="S56" s="124"/>
      <c r="T56" s="148">
        <v>0.4</v>
      </c>
      <c r="U56" s="125"/>
      <c r="V56" s="125"/>
      <c r="W56" s="125"/>
      <c r="X56" s="125"/>
      <c r="Y56" s="125"/>
      <c r="Z56" s="126"/>
      <c r="AA56" s="126"/>
      <c r="AB56" s="126"/>
      <c r="AC56" s="118"/>
      <c r="AD56" s="118"/>
      <c r="AE56" s="118"/>
      <c r="AF56" s="118"/>
      <c r="AG56" s="121" t="s">
        <v>46</v>
      </c>
      <c r="AH56" s="272">
        <v>0</v>
      </c>
    </row>
    <row r="57" spans="1:60" s="266" customFormat="1" ht="93.75" customHeight="1" x14ac:dyDescent="0.35">
      <c r="A57" s="263" t="str">
        <f>+ CONCATENATE("ID", "-", B57, "-",C57, ".", D57, ".", E57)</f>
        <v>ID-DRH-6.1.3</v>
      </c>
      <c r="B57" s="111" t="s">
        <v>246</v>
      </c>
      <c r="C57" s="111">
        <v>6</v>
      </c>
      <c r="D57" s="124">
        <v>1</v>
      </c>
      <c r="E57" s="124">
        <v>3</v>
      </c>
      <c r="F57" s="135"/>
      <c r="G57" s="120"/>
      <c r="H57" s="743" t="s">
        <v>402</v>
      </c>
      <c r="I57" s="744"/>
      <c r="J57" s="121" t="s">
        <v>403</v>
      </c>
      <c r="K57" s="124" t="s">
        <v>246</v>
      </c>
      <c r="L57" s="110" t="s">
        <v>330</v>
      </c>
      <c r="M57" s="121" t="s">
        <v>52</v>
      </c>
      <c r="N57" s="111" t="s">
        <v>43</v>
      </c>
      <c r="O57" s="110" t="s">
        <v>312</v>
      </c>
      <c r="P57" s="110" t="s">
        <v>17</v>
      </c>
      <c r="Q57" s="122"/>
      <c r="R57" s="123"/>
      <c r="S57" s="124"/>
      <c r="T57" s="148">
        <v>0.2</v>
      </c>
      <c r="U57" s="125"/>
      <c r="V57" s="125"/>
      <c r="W57" s="125"/>
      <c r="X57" s="125"/>
      <c r="Y57" s="125"/>
      <c r="Z57" s="126"/>
      <c r="AA57" s="126"/>
      <c r="AB57" s="126"/>
      <c r="AC57" s="118"/>
      <c r="AD57" s="118"/>
      <c r="AE57" s="118"/>
      <c r="AF57" s="118"/>
      <c r="AG57" s="121" t="s">
        <v>46</v>
      </c>
      <c r="AH57" s="272">
        <v>0</v>
      </c>
    </row>
    <row r="58" spans="1:60" s="266" customFormat="1" ht="65.25" customHeight="1" x14ac:dyDescent="0.35">
      <c r="A58" s="263" t="str">
        <f>+ CONCATENATE("ID", "-", B58, "-",C58, ".", D58, ".", E58)</f>
        <v>ID-DRH-6.1.1</v>
      </c>
      <c r="B58" s="111" t="s">
        <v>246</v>
      </c>
      <c r="C58" s="111">
        <v>6</v>
      </c>
      <c r="D58" s="124">
        <v>1</v>
      </c>
      <c r="E58" s="124">
        <v>1</v>
      </c>
      <c r="F58" s="135"/>
      <c r="G58" s="120"/>
      <c r="H58" s="743" t="s">
        <v>404</v>
      </c>
      <c r="I58" s="744"/>
      <c r="J58" s="121" t="s">
        <v>405</v>
      </c>
      <c r="K58" s="111" t="s">
        <v>246</v>
      </c>
      <c r="L58" s="110" t="s">
        <v>309</v>
      </c>
      <c r="M58" s="121" t="s">
        <v>154</v>
      </c>
      <c r="N58" s="111" t="s">
        <v>43</v>
      </c>
      <c r="O58" s="110" t="s">
        <v>312</v>
      </c>
      <c r="P58" s="110" t="s">
        <v>17</v>
      </c>
      <c r="Q58" s="122"/>
      <c r="R58" s="123"/>
      <c r="S58" s="124"/>
      <c r="T58" s="148">
        <v>0.3</v>
      </c>
      <c r="U58" s="125"/>
      <c r="V58" s="125"/>
      <c r="W58" s="125"/>
      <c r="X58" s="125"/>
      <c r="Y58" s="125"/>
      <c r="Z58" s="126"/>
      <c r="AA58" s="126"/>
      <c r="AB58" s="126"/>
      <c r="AC58" s="118"/>
      <c r="AD58" s="118"/>
      <c r="AE58" s="118"/>
      <c r="AF58" s="118"/>
      <c r="AG58" s="121" t="s">
        <v>46</v>
      </c>
      <c r="AH58" s="272">
        <v>0</v>
      </c>
    </row>
    <row r="59" spans="1:60" s="303" customFormat="1" ht="71.25" customHeight="1" x14ac:dyDescent="0.35">
      <c r="A59" s="448" t="str">
        <f>+ CONCATENATE("ID", "-", B59, "-",C59, ".", D59, ".", E59)</f>
        <v>ID-DRH-6.1.4</v>
      </c>
      <c r="B59" s="224" t="s">
        <v>246</v>
      </c>
      <c r="C59" s="224">
        <v>6</v>
      </c>
      <c r="D59" s="224">
        <v>1</v>
      </c>
      <c r="E59" s="224">
        <v>4</v>
      </c>
      <c r="F59" s="217"/>
      <c r="G59" s="233"/>
      <c r="H59" s="866" t="s">
        <v>406</v>
      </c>
      <c r="I59" s="867"/>
      <c r="J59" s="129" t="s">
        <v>407</v>
      </c>
      <c r="K59" s="224" t="s">
        <v>246</v>
      </c>
      <c r="L59" s="129" t="s">
        <v>330</v>
      </c>
      <c r="M59" s="129" t="s">
        <v>69</v>
      </c>
      <c r="N59" s="224" t="s">
        <v>321</v>
      </c>
      <c r="O59" s="129" t="s">
        <v>15</v>
      </c>
      <c r="P59" s="129" t="s">
        <v>17</v>
      </c>
      <c r="Q59" s="225"/>
      <c r="R59" s="224"/>
      <c r="S59" s="224"/>
      <c r="T59" s="232">
        <v>0.1</v>
      </c>
      <c r="U59" s="224"/>
      <c r="V59" s="224"/>
      <c r="W59" s="224"/>
      <c r="X59" s="224"/>
      <c r="Y59" s="224"/>
      <c r="Z59" s="215"/>
      <c r="AA59" s="215"/>
      <c r="AB59" s="215"/>
      <c r="AC59" s="234"/>
      <c r="AD59" s="234"/>
      <c r="AE59" s="234"/>
      <c r="AF59" s="234"/>
      <c r="AG59" s="129" t="s">
        <v>46</v>
      </c>
      <c r="AH59" s="513">
        <v>0</v>
      </c>
    </row>
    <row r="60" spans="1:60" s="99" customFormat="1" ht="78.75" customHeight="1" x14ac:dyDescent="0.35">
      <c r="A60" s="85"/>
      <c r="B60" s="86"/>
      <c r="C60" s="86">
        <v>1</v>
      </c>
      <c r="D60" s="86"/>
      <c r="E60" s="86"/>
      <c r="F60" s="782" t="s">
        <v>408</v>
      </c>
      <c r="G60" s="783"/>
      <c r="H60" s="783"/>
      <c r="I60" s="783"/>
      <c r="J60" s="783"/>
      <c r="K60" s="784"/>
      <c r="L60" s="89" t="s">
        <v>309</v>
      </c>
      <c r="M60" s="88"/>
      <c r="N60" s="89"/>
      <c r="O60" s="88" t="s">
        <v>14</v>
      </c>
      <c r="P60" s="88" t="s">
        <v>17</v>
      </c>
      <c r="Q60" s="90" t="s">
        <v>128</v>
      </c>
      <c r="R60" s="151">
        <v>1</v>
      </c>
      <c r="S60" s="257" t="s">
        <v>219</v>
      </c>
      <c r="T60" s="151">
        <v>0.15</v>
      </c>
      <c r="U60" s="151"/>
      <c r="V60" s="96"/>
      <c r="W60" s="151"/>
      <c r="X60" s="96"/>
      <c r="Y60" s="151"/>
      <c r="Z60" s="96"/>
      <c r="AA60" s="96"/>
      <c r="AB60" s="96"/>
      <c r="AC60" s="96"/>
      <c r="AD60" s="96"/>
      <c r="AE60" s="96"/>
      <c r="AF60" s="96"/>
      <c r="AG60" s="97" t="s">
        <v>46</v>
      </c>
      <c r="AH60" s="258">
        <f>AH61</f>
        <v>0</v>
      </c>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row>
    <row r="61" spans="1:60" s="243" customFormat="1" ht="78.75" customHeight="1" x14ac:dyDescent="0.35">
      <c r="A61" s="239"/>
      <c r="B61" s="240"/>
      <c r="C61" s="240">
        <v>1</v>
      </c>
      <c r="D61" s="240">
        <v>1</v>
      </c>
      <c r="E61" s="240"/>
      <c r="F61" s="100"/>
      <c r="G61" s="745" t="s">
        <v>409</v>
      </c>
      <c r="H61" s="746"/>
      <c r="I61" s="746"/>
      <c r="J61" s="746"/>
      <c r="K61" s="747"/>
      <c r="L61" s="101" t="s">
        <v>309</v>
      </c>
      <c r="M61" s="101"/>
      <c r="N61" s="102" t="s">
        <v>43</v>
      </c>
      <c r="O61" s="101" t="s">
        <v>14</v>
      </c>
      <c r="P61" s="101" t="s">
        <v>17</v>
      </c>
      <c r="Q61" s="259" t="s">
        <v>128</v>
      </c>
      <c r="R61" s="103">
        <v>1</v>
      </c>
      <c r="S61" s="260" t="s">
        <v>45</v>
      </c>
      <c r="T61" s="150">
        <v>0.5</v>
      </c>
      <c r="U61" s="102"/>
      <c r="V61" s="102"/>
      <c r="W61" s="261">
        <v>0.1</v>
      </c>
      <c r="X61" s="102"/>
      <c r="Y61" s="261">
        <v>0.1</v>
      </c>
      <c r="Z61" s="108"/>
      <c r="AA61" s="261">
        <v>0.3</v>
      </c>
      <c r="AB61" s="108"/>
      <c r="AC61" s="108"/>
      <c r="AD61" s="108"/>
      <c r="AE61" s="108"/>
      <c r="AF61" s="108"/>
      <c r="AG61" s="101" t="s">
        <v>46</v>
      </c>
      <c r="AH61" s="262">
        <f>SUM(AH62:AH63)</f>
        <v>0</v>
      </c>
      <c r="AI61" s="98"/>
      <c r="AJ61" s="98"/>
      <c r="AK61" s="242"/>
      <c r="AL61" s="98"/>
      <c r="AM61" s="98"/>
      <c r="AN61" s="98"/>
      <c r="AO61" s="98"/>
      <c r="AP61" s="98"/>
      <c r="AQ61" s="98"/>
      <c r="AR61" s="98"/>
      <c r="AS61" s="98"/>
      <c r="AT61" s="98"/>
      <c r="AU61" s="98"/>
      <c r="AV61" s="98"/>
      <c r="AW61" s="98"/>
      <c r="AX61" s="98"/>
      <c r="AY61" s="98"/>
      <c r="AZ61" s="98"/>
      <c r="BA61" s="98"/>
      <c r="BB61" s="98"/>
      <c r="BC61" s="98"/>
      <c r="BD61" s="98"/>
      <c r="BE61" s="98"/>
      <c r="BF61" s="98"/>
      <c r="BG61" s="98"/>
      <c r="BH61" s="98"/>
    </row>
    <row r="62" spans="1:60" s="243" customFormat="1" ht="78.75" customHeight="1" x14ac:dyDescent="0.35">
      <c r="A62" s="239"/>
      <c r="B62" s="240"/>
      <c r="C62" s="240"/>
      <c r="D62" s="240"/>
      <c r="E62" s="240"/>
      <c r="F62" s="215"/>
      <c r="G62" s="215"/>
      <c r="H62" s="749" t="s">
        <v>410</v>
      </c>
      <c r="I62" s="750"/>
      <c r="J62" s="129" t="s">
        <v>411</v>
      </c>
      <c r="K62" s="124" t="s">
        <v>246</v>
      </c>
      <c r="L62" s="110" t="s">
        <v>401</v>
      </c>
      <c r="M62" s="129" t="s">
        <v>69</v>
      </c>
      <c r="N62" s="224" t="s">
        <v>113</v>
      </c>
      <c r="O62" s="129" t="s">
        <v>14</v>
      </c>
      <c r="P62" s="129" t="s">
        <v>17</v>
      </c>
      <c r="Q62" s="218"/>
      <c r="R62" s="133"/>
      <c r="S62" s="133"/>
      <c r="T62" s="232">
        <v>0.7</v>
      </c>
      <c r="U62" s="133"/>
      <c r="V62" s="133"/>
      <c r="W62" s="133"/>
      <c r="X62" s="133"/>
      <c r="Y62" s="133"/>
      <c r="Z62" s="231"/>
      <c r="AA62" s="231"/>
      <c r="AB62" s="231"/>
      <c r="AC62" s="231"/>
      <c r="AD62" s="231"/>
      <c r="AE62" s="231"/>
      <c r="AF62" s="231"/>
      <c r="AG62" s="129" t="s">
        <v>46</v>
      </c>
      <c r="AH62" s="241">
        <v>0</v>
      </c>
      <c r="AI62" s="98"/>
      <c r="AJ62" s="98"/>
      <c r="AK62" s="242"/>
      <c r="AL62" s="98"/>
      <c r="AM62" s="98"/>
      <c r="AN62" s="98"/>
      <c r="AO62" s="98"/>
      <c r="AP62" s="98"/>
      <c r="AQ62" s="98"/>
      <c r="AR62" s="98"/>
      <c r="AS62" s="98"/>
      <c r="AT62" s="98"/>
      <c r="AU62" s="98"/>
      <c r="AV62" s="98"/>
      <c r="AW62" s="98"/>
      <c r="AX62" s="98"/>
      <c r="AY62" s="98"/>
      <c r="AZ62" s="98"/>
      <c r="BA62" s="98"/>
      <c r="BB62" s="98"/>
      <c r="BC62" s="98"/>
      <c r="BD62" s="98"/>
      <c r="BE62" s="98"/>
      <c r="BF62" s="98"/>
      <c r="BG62" s="98"/>
      <c r="BH62" s="98"/>
    </row>
    <row r="63" spans="1:60" s="243" customFormat="1" ht="78.75" customHeight="1" x14ac:dyDescent="0.35">
      <c r="A63" s="239"/>
      <c r="B63" s="240"/>
      <c r="C63" s="240"/>
      <c r="D63" s="240"/>
      <c r="E63" s="240"/>
      <c r="F63" s="215"/>
      <c r="G63" s="215"/>
      <c r="H63" s="749" t="s">
        <v>412</v>
      </c>
      <c r="I63" s="750"/>
      <c r="J63" s="129" t="s">
        <v>134</v>
      </c>
      <c r="K63" s="124" t="s">
        <v>246</v>
      </c>
      <c r="L63" s="110" t="s">
        <v>401</v>
      </c>
      <c r="M63" s="129" t="s">
        <v>69</v>
      </c>
      <c r="N63" s="224" t="s">
        <v>43</v>
      </c>
      <c r="O63" s="129" t="s">
        <v>14</v>
      </c>
      <c r="P63" s="129" t="s">
        <v>17</v>
      </c>
      <c r="Q63" s="218"/>
      <c r="R63" s="133"/>
      <c r="S63" s="133"/>
      <c r="T63" s="232">
        <v>0.3</v>
      </c>
      <c r="U63" s="133"/>
      <c r="V63" s="133"/>
      <c r="W63" s="133"/>
      <c r="X63" s="133"/>
      <c r="Y63" s="133"/>
      <c r="Z63" s="231"/>
      <c r="AA63" s="231"/>
      <c r="AB63" s="231"/>
      <c r="AC63" s="231"/>
      <c r="AD63" s="231"/>
      <c r="AE63" s="231"/>
      <c r="AF63" s="231"/>
      <c r="AG63" s="129" t="s">
        <v>46</v>
      </c>
      <c r="AH63" s="241">
        <v>0</v>
      </c>
      <c r="AI63" s="98"/>
      <c r="AJ63" s="98"/>
      <c r="AK63" s="242"/>
      <c r="AL63" s="98"/>
      <c r="AM63" s="98"/>
      <c r="AN63" s="98"/>
      <c r="AO63" s="98"/>
      <c r="AP63" s="98"/>
      <c r="AQ63" s="98"/>
      <c r="AR63" s="98"/>
      <c r="AS63" s="98"/>
      <c r="AT63" s="98"/>
      <c r="AU63" s="98"/>
      <c r="AV63" s="98"/>
      <c r="AW63" s="98"/>
      <c r="AX63" s="98"/>
      <c r="AY63" s="98"/>
      <c r="AZ63" s="98"/>
      <c r="BA63" s="98"/>
      <c r="BB63" s="98"/>
      <c r="BC63" s="98"/>
      <c r="BD63" s="98"/>
      <c r="BE63" s="98"/>
      <c r="BF63" s="98"/>
      <c r="BG63" s="98"/>
      <c r="BH63" s="98"/>
    </row>
    <row r="64" spans="1:60" s="243" customFormat="1" ht="78.75" customHeight="1" x14ac:dyDescent="0.35">
      <c r="A64" s="273"/>
      <c r="B64" s="274"/>
      <c r="C64" s="274"/>
      <c r="D64" s="274"/>
      <c r="E64" s="274"/>
      <c r="F64" s="100"/>
      <c r="G64" s="745" t="s">
        <v>413</v>
      </c>
      <c r="H64" s="746"/>
      <c r="I64" s="746"/>
      <c r="J64" s="746"/>
      <c r="K64" s="747"/>
      <c r="L64" s="101" t="s">
        <v>309</v>
      </c>
      <c r="M64" s="101"/>
      <c r="N64" s="102" t="s">
        <v>43</v>
      </c>
      <c r="O64" s="101" t="s">
        <v>15</v>
      </c>
      <c r="P64" s="101" t="s">
        <v>17</v>
      </c>
      <c r="Q64" s="259" t="s">
        <v>110</v>
      </c>
      <c r="R64" s="103">
        <v>1</v>
      </c>
      <c r="S64" s="260" t="s">
        <v>45</v>
      </c>
      <c r="T64" s="150">
        <v>0.5</v>
      </c>
      <c r="U64" s="102"/>
      <c r="V64" s="102"/>
      <c r="W64" s="261">
        <v>0.1</v>
      </c>
      <c r="X64" s="102"/>
      <c r="Y64" s="261">
        <v>0.1</v>
      </c>
      <c r="Z64" s="108"/>
      <c r="AA64" s="261">
        <v>0.3</v>
      </c>
      <c r="AB64" s="108"/>
      <c r="AC64" s="108"/>
      <c r="AD64" s="108"/>
      <c r="AE64" s="108"/>
      <c r="AF64" s="108"/>
      <c r="AG64" s="101" t="s">
        <v>46</v>
      </c>
      <c r="AH64" s="262">
        <f>SUM(AH65:AH66)</f>
        <v>0</v>
      </c>
      <c r="AI64" s="98"/>
      <c r="AJ64" s="98"/>
      <c r="AK64" s="242"/>
      <c r="AL64" s="98"/>
      <c r="AM64" s="98"/>
      <c r="AN64" s="98"/>
      <c r="AO64" s="98"/>
      <c r="AP64" s="98"/>
      <c r="AQ64" s="98"/>
      <c r="AR64" s="98"/>
      <c r="AS64" s="98"/>
      <c r="AT64" s="98"/>
      <c r="AU64" s="98"/>
      <c r="AV64" s="98"/>
      <c r="AW64" s="98"/>
      <c r="AX64" s="98"/>
      <c r="AY64" s="98"/>
      <c r="AZ64" s="98"/>
      <c r="BA64" s="98"/>
      <c r="BB64" s="98"/>
      <c r="BC64" s="98"/>
      <c r="BD64" s="98"/>
      <c r="BE64" s="98"/>
      <c r="BF64" s="98"/>
      <c r="BG64" s="98"/>
      <c r="BH64" s="98"/>
    </row>
    <row r="65" spans="1:60" s="243" customFormat="1" ht="78.75" customHeight="1" x14ac:dyDescent="0.35">
      <c r="A65" s="273"/>
      <c r="B65" s="274"/>
      <c r="C65" s="274"/>
      <c r="D65" s="274"/>
      <c r="E65" s="274"/>
      <c r="F65" s="215"/>
      <c r="G65" s="215"/>
      <c r="H65" s="749" t="s">
        <v>414</v>
      </c>
      <c r="I65" s="750"/>
      <c r="J65" s="129" t="s">
        <v>112</v>
      </c>
      <c r="K65" s="124" t="s">
        <v>246</v>
      </c>
      <c r="L65" s="110" t="s">
        <v>401</v>
      </c>
      <c r="M65" s="129" t="s">
        <v>69</v>
      </c>
      <c r="N65" s="224" t="s">
        <v>113</v>
      </c>
      <c r="O65" s="129" t="s">
        <v>15</v>
      </c>
      <c r="P65" s="129" t="s">
        <v>17</v>
      </c>
      <c r="Q65" s="218"/>
      <c r="R65" s="133"/>
      <c r="S65" s="133"/>
      <c r="T65" s="232">
        <v>0.7</v>
      </c>
      <c r="U65" s="133"/>
      <c r="V65" s="133"/>
      <c r="W65" s="133"/>
      <c r="X65" s="133"/>
      <c r="Y65" s="133"/>
      <c r="Z65" s="231"/>
      <c r="AA65" s="231"/>
      <c r="AB65" s="231"/>
      <c r="AC65" s="231"/>
      <c r="AD65" s="231"/>
      <c r="AE65" s="231"/>
      <c r="AF65" s="231"/>
      <c r="AG65" s="129" t="s">
        <v>46</v>
      </c>
      <c r="AH65" s="241">
        <v>0</v>
      </c>
      <c r="AI65" s="98"/>
      <c r="AJ65" s="98"/>
      <c r="AK65" s="242"/>
      <c r="AL65" s="98"/>
      <c r="AM65" s="98"/>
      <c r="AN65" s="98"/>
      <c r="AO65" s="98"/>
      <c r="AP65" s="98"/>
      <c r="AQ65" s="98"/>
      <c r="AR65" s="98"/>
      <c r="AS65" s="98"/>
      <c r="AT65" s="98"/>
      <c r="AU65" s="98"/>
      <c r="AV65" s="98"/>
      <c r="AW65" s="98"/>
      <c r="AX65" s="98"/>
      <c r="AY65" s="98"/>
      <c r="AZ65" s="98"/>
      <c r="BA65" s="98"/>
      <c r="BB65" s="98"/>
      <c r="BC65" s="98"/>
      <c r="BD65" s="98"/>
      <c r="BE65" s="98"/>
      <c r="BF65" s="98"/>
      <c r="BG65" s="98"/>
      <c r="BH65" s="98"/>
    </row>
    <row r="66" spans="1:60" s="243" customFormat="1" ht="78.75" customHeight="1" thickBot="1" x14ac:dyDescent="0.4">
      <c r="A66" s="273"/>
      <c r="B66" s="274"/>
      <c r="C66" s="274"/>
      <c r="D66" s="274"/>
      <c r="E66" s="274"/>
      <c r="F66" s="215"/>
      <c r="G66" s="215"/>
      <c r="H66" s="749" t="s">
        <v>415</v>
      </c>
      <c r="I66" s="750"/>
      <c r="J66" s="129" t="s">
        <v>115</v>
      </c>
      <c r="K66" s="124" t="s">
        <v>246</v>
      </c>
      <c r="L66" s="110" t="s">
        <v>401</v>
      </c>
      <c r="M66" s="129" t="s">
        <v>69</v>
      </c>
      <c r="N66" s="224" t="s">
        <v>43</v>
      </c>
      <c r="O66" s="129" t="s">
        <v>15</v>
      </c>
      <c r="P66" s="129" t="s">
        <v>17</v>
      </c>
      <c r="Q66" s="218"/>
      <c r="R66" s="133"/>
      <c r="S66" s="133"/>
      <c r="T66" s="232">
        <v>0.3</v>
      </c>
      <c r="U66" s="133"/>
      <c r="V66" s="133"/>
      <c r="W66" s="133"/>
      <c r="X66" s="133"/>
      <c r="Y66" s="133"/>
      <c r="Z66" s="231"/>
      <c r="AA66" s="231"/>
      <c r="AB66" s="231"/>
      <c r="AC66" s="231"/>
      <c r="AD66" s="231"/>
      <c r="AE66" s="231"/>
      <c r="AF66" s="231"/>
      <c r="AG66" s="129" t="s">
        <v>46</v>
      </c>
      <c r="AH66" s="241">
        <v>0</v>
      </c>
      <c r="AI66" s="98"/>
      <c r="AJ66" s="98"/>
      <c r="AK66" s="242"/>
      <c r="AL66" s="98"/>
      <c r="AM66" s="98"/>
      <c r="AN66" s="98"/>
      <c r="AO66" s="98"/>
      <c r="AP66" s="98"/>
      <c r="AQ66" s="98"/>
      <c r="AR66" s="98"/>
      <c r="AS66" s="98"/>
      <c r="AT66" s="98"/>
      <c r="AU66" s="98"/>
      <c r="AV66" s="98"/>
      <c r="AW66" s="98"/>
      <c r="AX66" s="98"/>
      <c r="AY66" s="98"/>
      <c r="AZ66" s="98"/>
      <c r="BA66" s="98"/>
      <c r="BB66" s="98"/>
      <c r="BC66" s="98"/>
      <c r="BD66" s="98"/>
      <c r="BE66" s="98"/>
      <c r="BF66" s="98"/>
      <c r="BG66" s="98"/>
      <c r="BH66" s="98"/>
    </row>
    <row r="67" spans="1:60" s="266" customFormat="1" ht="30.75" customHeight="1" thickBot="1" x14ac:dyDescent="0.4">
      <c r="A67" s="397"/>
      <c r="B67" s="309"/>
      <c r="C67" s="309"/>
      <c r="D67" s="309"/>
      <c r="E67" s="309"/>
      <c r="F67" s="134"/>
      <c r="G67" s="398"/>
      <c r="H67" s="295"/>
      <c r="I67" s="398"/>
      <c r="J67" s="399"/>
      <c r="K67" s="309"/>
      <c r="L67" s="399"/>
      <c r="M67" s="399"/>
      <c r="N67" s="98"/>
      <c r="O67" s="399"/>
      <c r="P67" s="399"/>
      <c r="Q67" s="400"/>
      <c r="R67" s="268"/>
      <c r="S67" s="309"/>
      <c r="T67" s="518"/>
      <c r="U67" s="268"/>
      <c r="V67" s="268"/>
      <c r="W67" s="268"/>
      <c r="X67" s="268"/>
      <c r="Y67" s="268"/>
      <c r="Z67" s="401"/>
      <c r="AA67" s="401"/>
      <c r="AB67" s="401"/>
      <c r="AC67" s="141"/>
      <c r="AD67" s="141"/>
      <c r="AE67" s="141"/>
      <c r="AF67" s="141"/>
      <c r="AG67" s="511" t="s">
        <v>70</v>
      </c>
      <c r="AH67" s="426">
        <f>+AH18+AH40+AH65+AH54+AH44+AH30+AH5</f>
        <v>40684000</v>
      </c>
    </row>
    <row r="68" spans="1:60" s="98" customFormat="1" ht="63" customHeight="1" x14ac:dyDescent="0.35">
      <c r="J68" s="269"/>
      <c r="L68" s="281"/>
      <c r="M68" s="281"/>
      <c r="O68" s="281"/>
      <c r="P68" s="281"/>
      <c r="Q68" s="269"/>
      <c r="S68" s="266"/>
      <c r="T68" s="305"/>
      <c r="AG68" s="280"/>
    </row>
    <row r="69" spans="1:60" s="98" customFormat="1" ht="21.75" customHeight="1" thickBot="1" x14ac:dyDescent="0.4">
      <c r="F69" s="742" t="s">
        <v>80</v>
      </c>
      <c r="G69" s="742"/>
      <c r="H69" s="742"/>
      <c r="I69" s="308"/>
      <c r="L69" s="280" t="s">
        <v>81</v>
      </c>
      <c r="M69" s="308"/>
      <c r="N69" s="791"/>
      <c r="O69" s="791"/>
      <c r="P69" s="791"/>
      <c r="Q69" s="791"/>
      <c r="S69" s="266"/>
      <c r="T69" s="305"/>
      <c r="AG69" s="280"/>
    </row>
    <row r="70" spans="1:60" s="98" customFormat="1" ht="21" x14ac:dyDescent="0.35">
      <c r="I70" s="406" t="s">
        <v>416</v>
      </c>
      <c r="L70" s="280"/>
      <c r="M70" s="739" t="s">
        <v>72</v>
      </c>
      <c r="N70" s="739"/>
      <c r="O70" s="739"/>
      <c r="P70" s="739"/>
      <c r="Q70" s="739"/>
      <c r="T70" s="305"/>
    </row>
    <row r="71" spans="1:60" s="98" customFormat="1" ht="25.5" customHeight="1" x14ac:dyDescent="0.35">
      <c r="I71" s="268" t="s">
        <v>417</v>
      </c>
      <c r="L71" s="280"/>
      <c r="M71" s="740" t="s">
        <v>123</v>
      </c>
      <c r="N71" s="740"/>
      <c r="O71" s="740"/>
      <c r="P71" s="740"/>
      <c r="Q71" s="740"/>
      <c r="T71" s="305"/>
    </row>
    <row r="72" spans="1:60" s="98" customFormat="1" ht="21" x14ac:dyDescent="0.35">
      <c r="G72" s="415"/>
      <c r="H72" s="415"/>
      <c r="I72" s="268" t="s">
        <v>418</v>
      </c>
      <c r="J72" s="269"/>
      <c r="K72" s="280"/>
      <c r="L72" s="281"/>
      <c r="M72" s="740"/>
      <c r="N72" s="740"/>
      <c r="O72" s="740"/>
      <c r="P72" s="740"/>
      <c r="Q72" s="740"/>
      <c r="T72" s="305"/>
      <c r="AG72" s="280"/>
    </row>
    <row r="73" spans="1:60" s="6" customFormat="1" ht="18.75" x14ac:dyDescent="0.3">
      <c r="F73" s="734"/>
      <c r="G73" s="734"/>
      <c r="H73" s="734"/>
      <c r="I73" s="734"/>
      <c r="J73" s="30"/>
      <c r="L73" s="33"/>
      <c r="M73" s="33"/>
      <c r="O73" s="162"/>
      <c r="P73" s="162"/>
      <c r="Q73" s="30"/>
      <c r="T73" s="34"/>
      <c r="AG73" s="31"/>
      <c r="AH73" s="13"/>
    </row>
    <row r="74" spans="1:60" s="6" customFormat="1" x14ac:dyDescent="0.25">
      <c r="J74" s="30"/>
      <c r="L74" s="33"/>
      <c r="M74" s="33"/>
      <c r="O74" s="162"/>
      <c r="P74" s="162"/>
      <c r="Q74" s="30"/>
      <c r="T74" s="34"/>
      <c r="AG74" s="31"/>
    </row>
    <row r="75" spans="1:60" s="6" customFormat="1" x14ac:dyDescent="0.25">
      <c r="J75" s="30"/>
      <c r="L75" s="33"/>
      <c r="M75" s="33"/>
      <c r="O75" s="162"/>
      <c r="P75" s="162"/>
      <c r="Q75" s="30"/>
      <c r="T75" s="34"/>
      <c r="AG75" s="31"/>
    </row>
    <row r="76" spans="1:60" s="6" customFormat="1" x14ac:dyDescent="0.25">
      <c r="J76" s="30"/>
      <c r="L76" s="33"/>
      <c r="M76" s="33"/>
      <c r="O76" s="162"/>
      <c r="P76" s="162"/>
      <c r="Q76" s="30"/>
      <c r="T76" s="34"/>
      <c r="AG76" s="31"/>
    </row>
    <row r="77" spans="1:60" s="6" customFormat="1" x14ac:dyDescent="0.25">
      <c r="J77" s="30"/>
      <c r="L77" s="33"/>
      <c r="M77" s="33"/>
      <c r="O77" s="162"/>
      <c r="P77" s="162"/>
      <c r="Q77" s="30"/>
      <c r="T77" s="34"/>
      <c r="AG77" s="31"/>
    </row>
    <row r="78" spans="1:60" s="6" customFormat="1" x14ac:dyDescent="0.25">
      <c r="J78" s="30"/>
      <c r="L78" s="33"/>
      <c r="M78" s="33"/>
      <c r="O78" s="162"/>
      <c r="P78" s="162"/>
      <c r="Q78" s="30"/>
      <c r="T78" s="34"/>
      <c r="AG78" s="31"/>
    </row>
    <row r="79" spans="1:60" s="6" customFormat="1" x14ac:dyDescent="0.25">
      <c r="J79" s="30"/>
      <c r="L79" s="33"/>
      <c r="M79" s="33"/>
      <c r="O79" s="162"/>
      <c r="P79" s="162"/>
      <c r="Q79" s="30"/>
      <c r="T79" s="34"/>
      <c r="AG79" s="31"/>
    </row>
    <row r="80" spans="1:60" s="6" customFormat="1" x14ac:dyDescent="0.25">
      <c r="J80" s="30"/>
      <c r="L80" s="33"/>
      <c r="M80" s="33"/>
      <c r="O80" s="162"/>
      <c r="P80" s="162"/>
      <c r="Q80" s="30"/>
      <c r="T80" s="34"/>
      <c r="AG80" s="31"/>
    </row>
    <row r="81" spans="10:33" s="6" customFormat="1" x14ac:dyDescent="0.25">
      <c r="J81" s="30"/>
      <c r="L81" s="33"/>
      <c r="M81" s="33"/>
      <c r="O81" s="162"/>
      <c r="P81" s="162"/>
      <c r="Q81" s="30"/>
      <c r="T81" s="34"/>
      <c r="AG81" s="31"/>
    </row>
    <row r="82" spans="10:33" s="6" customFormat="1" x14ac:dyDescent="0.25">
      <c r="J82" s="30"/>
      <c r="L82" s="33"/>
      <c r="M82" s="33"/>
      <c r="O82" s="162"/>
      <c r="P82" s="162"/>
      <c r="Q82" s="30"/>
      <c r="T82" s="34"/>
      <c r="AG82" s="31"/>
    </row>
    <row r="83" spans="10:33" s="6" customFormat="1" x14ac:dyDescent="0.25">
      <c r="J83" s="30"/>
      <c r="L83" s="33"/>
      <c r="M83" s="33"/>
      <c r="O83" s="162"/>
      <c r="P83" s="162"/>
      <c r="Q83" s="30"/>
      <c r="T83" s="34"/>
      <c r="AG83" s="31"/>
    </row>
    <row r="84" spans="10:33" s="35" customFormat="1" x14ac:dyDescent="0.25">
      <c r="J84" s="36"/>
      <c r="L84" s="38"/>
      <c r="M84" s="38"/>
      <c r="O84" s="66"/>
      <c r="P84" s="66"/>
      <c r="Q84" s="36"/>
      <c r="T84" s="39"/>
      <c r="AG84" s="37"/>
    </row>
    <row r="172" spans="7:7" x14ac:dyDescent="0.25">
      <c r="G172" s="35">
        <v>3</v>
      </c>
    </row>
  </sheetData>
  <sheetProtection selectLockedCells="1"/>
  <autoFilter ref="A4:P4" xr:uid="{00000000-0009-0000-0000-000000000000}"/>
  <dataConsolidate/>
  <mergeCells count="75">
    <mergeCell ref="U1:V1"/>
    <mergeCell ref="W1:X1"/>
    <mergeCell ref="H12:I12"/>
    <mergeCell ref="H10:I10"/>
    <mergeCell ref="H11:I11"/>
    <mergeCell ref="T3:T4"/>
    <mergeCell ref="U3:V3"/>
    <mergeCell ref="W3:X3"/>
    <mergeCell ref="H9:I9"/>
    <mergeCell ref="G6:K6"/>
    <mergeCell ref="Q3:Q4"/>
    <mergeCell ref="R3:R4"/>
    <mergeCell ref="S3:S4"/>
    <mergeCell ref="K2:P2"/>
    <mergeCell ref="H15:I15"/>
    <mergeCell ref="H37:I37"/>
    <mergeCell ref="G13:K13"/>
    <mergeCell ref="F18:K18"/>
    <mergeCell ref="G19:K19"/>
    <mergeCell ref="AH3:AH4"/>
    <mergeCell ref="H7:I7"/>
    <mergeCell ref="H8:I8"/>
    <mergeCell ref="AA3:AB3"/>
    <mergeCell ref="AG3:AG4"/>
    <mergeCell ref="AC1:AF3"/>
    <mergeCell ref="Q2:R2"/>
    <mergeCell ref="AG2:AH2"/>
    <mergeCell ref="AA1:AB1"/>
    <mergeCell ref="J1:P1"/>
    <mergeCell ref="S1:T1"/>
    <mergeCell ref="Y1:Z1"/>
    <mergeCell ref="F5:K5"/>
    <mergeCell ref="Y3:Z3"/>
    <mergeCell ref="F3:N3"/>
    <mergeCell ref="O3:P3"/>
    <mergeCell ref="M71:Q72"/>
    <mergeCell ref="N69:Q69"/>
    <mergeCell ref="M70:Q70"/>
    <mergeCell ref="H24:I24"/>
    <mergeCell ref="H28:I28"/>
    <mergeCell ref="H32:I32"/>
    <mergeCell ref="H33:I33"/>
    <mergeCell ref="H52:I52"/>
    <mergeCell ref="H53:I53"/>
    <mergeCell ref="H34:I34"/>
    <mergeCell ref="H35:I35"/>
    <mergeCell ref="H36:I36"/>
    <mergeCell ref="H51:I51"/>
    <mergeCell ref="H29:I29"/>
    <mergeCell ref="H26:I26"/>
    <mergeCell ref="G55:K55"/>
    <mergeCell ref="F73:I73"/>
    <mergeCell ref="H58:I58"/>
    <mergeCell ref="H56:I56"/>
    <mergeCell ref="H57:I57"/>
    <mergeCell ref="H59:I59"/>
    <mergeCell ref="F69:H69"/>
    <mergeCell ref="H62:I62"/>
    <mergeCell ref="H63:I63"/>
    <mergeCell ref="H65:I65"/>
    <mergeCell ref="H66:I66"/>
    <mergeCell ref="F60:K60"/>
    <mergeCell ref="G61:K61"/>
    <mergeCell ref="G64:K64"/>
    <mergeCell ref="G50:K50"/>
    <mergeCell ref="F54:K54"/>
    <mergeCell ref="G27:K27"/>
    <mergeCell ref="F30:K30"/>
    <mergeCell ref="G31:K31"/>
    <mergeCell ref="G38:K38"/>
    <mergeCell ref="F40:K40"/>
    <mergeCell ref="H47:I47"/>
    <mergeCell ref="G41:K41"/>
    <mergeCell ref="F44:K44"/>
    <mergeCell ref="G45:K45"/>
  </mergeCells>
  <phoneticPr fontId="56" type="noConversion"/>
  <dataValidations disablePrompts="1" count="1">
    <dataValidation allowBlank="1" showInputMessage="1" showErrorMessage="1" sqref="B6:B66" xr:uid="{41341504-ACB5-46FA-9667-DE91294072AF}"/>
  </dataValidations>
  <printOptions horizontalCentered="1"/>
  <pageMargins left="0.31496062992125984" right="0.31496062992125984" top="0.11811023622047245" bottom="0.31496062992125984" header="0.31496062992125984" footer="0.31496062992125984"/>
  <pageSetup paperSize="5" scale="40" fitToHeight="0" orientation="landscape" r:id="rId1"/>
  <headerFooter>
    <oddFooter>Page &amp;P of &amp;N</oddFooter>
  </headerFooter>
  <rowBreaks count="2" manualBreakCount="2">
    <brk id="29" min="2" max="33" man="1"/>
    <brk id="53" min="2" max="3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77A0-B9E0-40F6-9B15-7DDC93028CEA}">
  <sheetPr>
    <tabColor theme="3" tint="0.39997558519241921"/>
    <pageSetUpPr fitToPage="1"/>
  </sheetPr>
  <dimension ref="A1:CK37"/>
  <sheetViews>
    <sheetView showGridLines="0" topLeftCell="F1" zoomScale="70" zoomScaleNormal="70" workbookViewId="0">
      <selection activeCell="O4" sqref="O4"/>
    </sheetView>
  </sheetViews>
  <sheetFormatPr defaultColWidth="11.42578125" defaultRowHeight="13.5" x14ac:dyDescent="0.25"/>
  <cols>
    <col min="1" max="1" width="13.42578125" style="35" hidden="1" customWidth="1"/>
    <col min="2" max="2" width="13.42578125" style="37" hidden="1" customWidth="1"/>
    <col min="3" max="5" width="13.42578125" style="40" hidden="1" customWidth="1"/>
    <col min="6" max="8" width="8.28515625" style="35" customWidth="1"/>
    <col min="9" max="9" width="90.42578125" style="35" customWidth="1"/>
    <col min="10" max="10" width="43.140625" style="38" customWidth="1"/>
    <col min="11" max="11" width="22.140625" style="37" customWidth="1"/>
    <col min="12" max="12" width="39.7109375" style="37" customWidth="1"/>
    <col min="13" max="13" width="22.42578125" style="38" hidden="1" customWidth="1"/>
    <col min="14" max="14" width="13.140625" style="37" hidden="1" customWidth="1"/>
    <col min="15" max="15" width="19.7109375" style="38" customWidth="1"/>
    <col min="16" max="16" width="19.42578125" style="38" customWidth="1"/>
    <col min="17" max="17" width="48.42578125" style="41" customWidth="1"/>
    <col min="18" max="18" width="9.85546875" style="40" customWidth="1"/>
    <col min="19" max="19" width="17.5703125" style="40" hidden="1" customWidth="1"/>
    <col min="20" max="20" width="16" style="42" customWidth="1"/>
    <col min="21" max="28" width="8.7109375" style="37" hidden="1" customWidth="1"/>
    <col min="29" max="29" width="39.140625" style="37" hidden="1" customWidth="1"/>
    <col min="30" max="30" width="46.140625" style="37" hidden="1" customWidth="1"/>
    <col min="31" max="32" width="39.140625" style="37" hidden="1" customWidth="1"/>
    <col min="33" max="33" width="25.5703125" style="40" customWidth="1"/>
    <col min="34" max="34" width="23.42578125" style="43" customWidth="1"/>
    <col min="35" max="35" width="33" style="35" customWidth="1"/>
    <col min="36" max="36" width="11.42578125" style="35"/>
    <col min="37" max="37" width="18.42578125" style="35" bestFit="1" customWidth="1"/>
    <col min="38" max="16384" width="11.42578125" style="35"/>
  </cols>
  <sheetData>
    <row r="1" spans="1:89" s="7" customFormat="1" ht="61.5" customHeight="1" x14ac:dyDescent="0.25">
      <c r="A1" s="1"/>
      <c r="B1" s="1"/>
      <c r="C1" s="1"/>
      <c r="D1" s="1"/>
      <c r="E1" s="1"/>
      <c r="F1" s="2"/>
      <c r="G1" s="2"/>
      <c r="H1" s="2"/>
      <c r="I1" s="3"/>
      <c r="J1" s="775" t="s">
        <v>0</v>
      </c>
      <c r="K1" s="775"/>
      <c r="L1" s="775"/>
      <c r="M1" s="775"/>
      <c r="N1" s="775"/>
      <c r="O1" s="775"/>
      <c r="P1" s="775"/>
      <c r="Q1" s="4"/>
      <c r="R1" s="5"/>
      <c r="S1" s="875"/>
      <c r="T1" s="875"/>
      <c r="U1" s="809"/>
      <c r="V1" s="790"/>
      <c r="W1" s="789"/>
      <c r="X1" s="790"/>
      <c r="Y1" s="789"/>
      <c r="Z1" s="790"/>
      <c r="AA1" s="789"/>
      <c r="AB1" s="790"/>
      <c r="AC1" s="797" t="s">
        <v>1</v>
      </c>
      <c r="AD1" s="798"/>
      <c r="AE1" s="798"/>
      <c r="AF1" s="799"/>
      <c r="AG1" s="44" t="s">
        <v>2</v>
      </c>
      <c r="AH1" s="45" t="s">
        <v>3</v>
      </c>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row>
    <row r="2" spans="1:89" s="7" customFormat="1" ht="47.25" customHeight="1" x14ac:dyDescent="0.2">
      <c r="A2" s="1"/>
      <c r="B2" s="1"/>
      <c r="C2" s="1"/>
      <c r="D2" s="1"/>
      <c r="E2" s="1"/>
      <c r="F2" s="2"/>
      <c r="G2" s="2"/>
      <c r="H2" s="2"/>
      <c r="I2" s="3"/>
      <c r="J2" s="8" t="s">
        <v>4</v>
      </c>
      <c r="K2" s="766" t="s">
        <v>419</v>
      </c>
      <c r="L2" s="766"/>
      <c r="M2" s="766"/>
      <c r="N2" s="766"/>
      <c r="O2" s="766"/>
      <c r="P2" s="767"/>
      <c r="Q2" s="765" t="s">
        <v>6</v>
      </c>
      <c r="R2" s="762"/>
      <c r="S2" s="721"/>
      <c r="T2" s="722"/>
      <c r="U2" s="10"/>
      <c r="V2" s="11"/>
      <c r="W2" s="10"/>
      <c r="X2" s="11"/>
      <c r="Y2" s="10"/>
      <c r="Z2" s="11"/>
      <c r="AA2" s="10"/>
      <c r="AB2" s="11"/>
      <c r="AC2" s="800"/>
      <c r="AD2" s="801"/>
      <c r="AE2" s="801"/>
      <c r="AF2" s="802"/>
      <c r="AG2" s="761" t="s">
        <v>7</v>
      </c>
      <c r="AH2" s="762"/>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row>
    <row r="3" spans="1:89" s="246" customFormat="1" ht="27.75" customHeight="1" x14ac:dyDescent="0.35">
      <c r="A3" s="244"/>
      <c r="B3" s="244"/>
      <c r="C3" s="244"/>
      <c r="D3" s="244"/>
      <c r="E3" s="244"/>
      <c r="F3" s="778" t="s">
        <v>8</v>
      </c>
      <c r="G3" s="779"/>
      <c r="H3" s="779"/>
      <c r="I3" s="779"/>
      <c r="J3" s="780"/>
      <c r="K3" s="780"/>
      <c r="L3" s="780"/>
      <c r="M3" s="780"/>
      <c r="N3" s="781"/>
      <c r="O3" s="765" t="s">
        <v>9</v>
      </c>
      <c r="P3" s="762"/>
      <c r="Q3" s="769" t="s">
        <v>10</v>
      </c>
      <c r="R3" s="771" t="s">
        <v>11</v>
      </c>
      <c r="S3" s="773" t="s">
        <v>12</v>
      </c>
      <c r="T3" s="773" t="s">
        <v>13</v>
      </c>
      <c r="U3" s="737" t="s">
        <v>14</v>
      </c>
      <c r="V3" s="737"/>
      <c r="W3" s="737" t="s">
        <v>15</v>
      </c>
      <c r="X3" s="737"/>
      <c r="Y3" s="737" t="s">
        <v>16</v>
      </c>
      <c r="Z3" s="737"/>
      <c r="AA3" s="737" t="s">
        <v>17</v>
      </c>
      <c r="AB3" s="737"/>
      <c r="AC3" s="803"/>
      <c r="AD3" s="804"/>
      <c r="AE3" s="804"/>
      <c r="AF3" s="805"/>
      <c r="AG3" s="768" t="s">
        <v>18</v>
      </c>
      <c r="AH3" s="751" t="s">
        <v>19</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row>
    <row r="4" spans="1:89" s="98" customFormat="1" ht="120" customHeight="1" x14ac:dyDescent="0.35">
      <c r="A4" s="247" t="s">
        <v>20</v>
      </c>
      <c r="B4" s="247" t="s">
        <v>21</v>
      </c>
      <c r="C4" s="247" t="s">
        <v>22</v>
      </c>
      <c r="D4" s="247" t="s">
        <v>23</v>
      </c>
      <c r="E4" s="247" t="s">
        <v>24</v>
      </c>
      <c r="F4" s="248" t="s">
        <v>25</v>
      </c>
      <c r="G4" s="248" t="s">
        <v>26</v>
      </c>
      <c r="H4" s="248" t="s">
        <v>27</v>
      </c>
      <c r="I4" s="249"/>
      <c r="J4" s="250" t="s">
        <v>28</v>
      </c>
      <c r="K4" s="250" t="s">
        <v>29</v>
      </c>
      <c r="L4" s="250" t="s">
        <v>30</v>
      </c>
      <c r="M4" s="250" t="s">
        <v>31</v>
      </c>
      <c r="N4" s="251" t="s">
        <v>32</v>
      </c>
      <c r="O4" s="252" t="s">
        <v>33</v>
      </c>
      <c r="P4" s="253" t="s">
        <v>34</v>
      </c>
      <c r="Q4" s="770"/>
      <c r="R4" s="772"/>
      <c r="S4" s="774"/>
      <c r="T4" s="774"/>
      <c r="U4" s="254" t="s">
        <v>11</v>
      </c>
      <c r="V4" s="254" t="s">
        <v>35</v>
      </c>
      <c r="W4" s="254" t="s">
        <v>11</v>
      </c>
      <c r="X4" s="254" t="s">
        <v>35</v>
      </c>
      <c r="Y4" s="254" t="s">
        <v>11</v>
      </c>
      <c r="Z4" s="254" t="s">
        <v>35</v>
      </c>
      <c r="AA4" s="254" t="s">
        <v>11</v>
      </c>
      <c r="AB4" s="254" t="s">
        <v>35</v>
      </c>
      <c r="AC4" s="255" t="s">
        <v>36</v>
      </c>
      <c r="AD4" s="255" t="s">
        <v>37</v>
      </c>
      <c r="AE4" s="255" t="s">
        <v>38</v>
      </c>
      <c r="AF4" s="255" t="s">
        <v>39</v>
      </c>
      <c r="AG4" s="768"/>
      <c r="AH4" s="751"/>
    </row>
    <row r="5" spans="1:89" s="99" customFormat="1" ht="42" x14ac:dyDescent="0.35">
      <c r="A5" s="85"/>
      <c r="B5" s="86" t="s">
        <v>69</v>
      </c>
      <c r="C5" s="86">
        <v>1</v>
      </c>
      <c r="D5" s="86"/>
      <c r="E5" s="86"/>
      <c r="F5" s="782" t="s">
        <v>420</v>
      </c>
      <c r="G5" s="783"/>
      <c r="H5" s="783"/>
      <c r="I5" s="783"/>
      <c r="J5" s="783"/>
      <c r="K5" s="784"/>
      <c r="L5" s="88" t="s">
        <v>421</v>
      </c>
      <c r="M5" s="88"/>
      <c r="N5" s="89"/>
      <c r="O5" s="88" t="s">
        <v>95</v>
      </c>
      <c r="P5" s="88" t="s">
        <v>95</v>
      </c>
      <c r="Q5" s="90" t="s">
        <v>422</v>
      </c>
      <c r="R5" s="91">
        <v>1</v>
      </c>
      <c r="S5" s="257" t="s">
        <v>45</v>
      </c>
      <c r="T5" s="151">
        <v>1</v>
      </c>
      <c r="U5" s="151"/>
      <c r="V5" s="96"/>
      <c r="W5" s="151"/>
      <c r="X5" s="96"/>
      <c r="Y5" s="151"/>
      <c r="Z5" s="96"/>
      <c r="AA5" s="96"/>
      <c r="AB5" s="96"/>
      <c r="AC5" s="96"/>
      <c r="AD5" s="96"/>
      <c r="AE5" s="96"/>
      <c r="AF5" s="96"/>
      <c r="AG5" s="97" t="s">
        <v>46</v>
      </c>
      <c r="AH5" s="258">
        <f>+AH6</f>
        <v>0</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row>
    <row r="6" spans="1:89" s="243" customFormat="1" ht="42" x14ac:dyDescent="0.35">
      <c r="A6" s="239"/>
      <c r="B6" s="240" t="s">
        <v>69</v>
      </c>
      <c r="C6" s="240">
        <v>1</v>
      </c>
      <c r="D6" s="240">
        <v>1</v>
      </c>
      <c r="E6" s="240"/>
      <c r="F6" s="100"/>
      <c r="G6" s="745" t="s">
        <v>423</v>
      </c>
      <c r="H6" s="746"/>
      <c r="I6" s="746"/>
      <c r="J6" s="746"/>
      <c r="K6" s="747"/>
      <c r="L6" s="101" t="s">
        <v>421</v>
      </c>
      <c r="M6" s="101"/>
      <c r="N6" s="102"/>
      <c r="O6" s="101" t="s">
        <v>95</v>
      </c>
      <c r="P6" s="101" t="s">
        <v>95</v>
      </c>
      <c r="Q6" s="259" t="s">
        <v>424</v>
      </c>
      <c r="R6" s="103">
        <v>1</v>
      </c>
      <c r="S6" s="260"/>
      <c r="T6" s="150">
        <v>0.7</v>
      </c>
      <c r="U6" s="261">
        <v>0.25</v>
      </c>
      <c r="V6" s="261"/>
      <c r="W6" s="261">
        <v>0.25</v>
      </c>
      <c r="X6" s="102"/>
      <c r="Y6" s="261">
        <v>0.25</v>
      </c>
      <c r="Z6" s="108"/>
      <c r="AA6" s="261">
        <v>0.25</v>
      </c>
      <c r="AB6" s="108"/>
      <c r="AC6" s="108"/>
      <c r="AD6" s="108"/>
      <c r="AE6" s="108"/>
      <c r="AF6" s="108"/>
      <c r="AG6" s="101" t="s">
        <v>46</v>
      </c>
      <c r="AH6" s="262">
        <f>SUM(AH7:AH10)</f>
        <v>0</v>
      </c>
      <c r="AI6" s="98"/>
      <c r="AJ6" s="98"/>
      <c r="AK6" s="242"/>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row>
    <row r="7" spans="1:89" s="266" customFormat="1" ht="111.75" customHeight="1" x14ac:dyDescent="0.35">
      <c r="A7" s="263" t="str">
        <f t="shared" ref="A7:A10" si="0">+ CONCATENATE("ID", "-", B7, "-",C7, ".", D7, ".", E7)</f>
        <v>ID-DDE-1.1.1</v>
      </c>
      <c r="B7" s="124" t="s">
        <v>40</v>
      </c>
      <c r="C7" s="124">
        <v>1</v>
      </c>
      <c r="D7" s="124">
        <v>1</v>
      </c>
      <c r="E7" s="124">
        <v>1</v>
      </c>
      <c r="F7" s="135"/>
      <c r="G7" s="120"/>
      <c r="H7" s="743" t="s">
        <v>425</v>
      </c>
      <c r="I7" s="744"/>
      <c r="J7" s="121" t="s">
        <v>426</v>
      </c>
      <c r="K7" s="124" t="s">
        <v>40</v>
      </c>
      <c r="L7" s="121" t="s">
        <v>427</v>
      </c>
      <c r="M7" s="121" t="s">
        <v>52</v>
      </c>
      <c r="N7" s="124" t="s">
        <v>113</v>
      </c>
      <c r="O7" s="121" t="s">
        <v>95</v>
      </c>
      <c r="P7" s="121" t="s">
        <v>95</v>
      </c>
      <c r="Q7" s="122"/>
      <c r="R7" s="122"/>
      <c r="S7" s="123"/>
      <c r="T7" s="419">
        <v>0.5</v>
      </c>
      <c r="U7" s="123"/>
      <c r="V7" s="123"/>
      <c r="W7" s="123"/>
      <c r="X7" s="123"/>
      <c r="Y7" s="123"/>
      <c r="Z7" s="143"/>
      <c r="AA7" s="143"/>
      <c r="AB7" s="143"/>
      <c r="AC7" s="420"/>
      <c r="AD7" s="143"/>
      <c r="AE7" s="143"/>
      <c r="AF7" s="143"/>
      <c r="AG7" s="121" t="s">
        <v>46</v>
      </c>
      <c r="AH7" s="265">
        <v>0</v>
      </c>
    </row>
    <row r="8" spans="1:89" s="266" customFormat="1" ht="63" x14ac:dyDescent="0.35">
      <c r="A8" s="263" t="str">
        <f t="shared" si="0"/>
        <v>ID-DDE-1.1.2</v>
      </c>
      <c r="B8" s="124" t="s">
        <v>40</v>
      </c>
      <c r="C8" s="124">
        <v>1</v>
      </c>
      <c r="D8" s="124">
        <v>1</v>
      </c>
      <c r="E8" s="124">
        <v>2</v>
      </c>
      <c r="F8" s="135"/>
      <c r="G8" s="120"/>
      <c r="H8" s="743" t="s">
        <v>428</v>
      </c>
      <c r="I8" s="744"/>
      <c r="J8" s="121" t="s">
        <v>429</v>
      </c>
      <c r="K8" s="124" t="s">
        <v>40</v>
      </c>
      <c r="L8" s="121" t="s">
        <v>427</v>
      </c>
      <c r="M8" s="121" t="s">
        <v>145</v>
      </c>
      <c r="N8" s="124" t="s">
        <v>113</v>
      </c>
      <c r="O8" s="121" t="s">
        <v>95</v>
      </c>
      <c r="P8" s="121" t="s">
        <v>95</v>
      </c>
      <c r="Q8" s="122"/>
      <c r="R8" s="122"/>
      <c r="S8" s="123"/>
      <c r="T8" s="419">
        <v>0.35</v>
      </c>
      <c r="U8" s="123"/>
      <c r="V8" s="123"/>
      <c r="W8" s="123"/>
      <c r="X8" s="123"/>
      <c r="Y8" s="123"/>
      <c r="Z8" s="143"/>
      <c r="AA8" s="143"/>
      <c r="AB8" s="143"/>
      <c r="AC8" s="420"/>
      <c r="AD8" s="143"/>
      <c r="AE8" s="143"/>
      <c r="AF8" s="143"/>
      <c r="AG8" s="121" t="s">
        <v>46</v>
      </c>
      <c r="AH8" s="265">
        <v>0</v>
      </c>
    </row>
    <row r="9" spans="1:89" s="266" customFormat="1" ht="42" x14ac:dyDescent="0.35">
      <c r="A9" s="263" t="str">
        <f t="shared" si="0"/>
        <v>ID-DDE-1.1.3</v>
      </c>
      <c r="B9" s="124" t="s">
        <v>40</v>
      </c>
      <c r="C9" s="124">
        <v>1</v>
      </c>
      <c r="D9" s="124">
        <v>1</v>
      </c>
      <c r="E9" s="124">
        <v>3</v>
      </c>
      <c r="F9" s="135"/>
      <c r="G9" s="120"/>
      <c r="H9" s="743" t="s">
        <v>430</v>
      </c>
      <c r="I9" s="744"/>
      <c r="J9" s="121" t="s">
        <v>431</v>
      </c>
      <c r="K9" s="124" t="s">
        <v>40</v>
      </c>
      <c r="L9" s="121" t="s">
        <v>421</v>
      </c>
      <c r="M9" s="121" t="s">
        <v>246</v>
      </c>
      <c r="N9" s="124" t="s">
        <v>113</v>
      </c>
      <c r="O9" s="121" t="s">
        <v>95</v>
      </c>
      <c r="P9" s="121" t="s">
        <v>95</v>
      </c>
      <c r="Q9" s="130"/>
      <c r="R9" s="122"/>
      <c r="S9" s="124"/>
      <c r="T9" s="232">
        <v>0.1</v>
      </c>
      <c r="U9" s="124"/>
      <c r="V9" s="124"/>
      <c r="W9" s="124"/>
      <c r="X9" s="124"/>
      <c r="Y9" s="124"/>
      <c r="Z9" s="120"/>
      <c r="AA9" s="120"/>
      <c r="AB9" s="120"/>
      <c r="AC9" s="120"/>
      <c r="AD9" s="120"/>
      <c r="AE9" s="120"/>
      <c r="AF9" s="120"/>
      <c r="AG9" s="121" t="s">
        <v>46</v>
      </c>
      <c r="AH9" s="272">
        <v>0</v>
      </c>
    </row>
    <row r="10" spans="1:89" s="266" customFormat="1" ht="42" x14ac:dyDescent="0.35">
      <c r="A10" s="263" t="str">
        <f t="shared" si="0"/>
        <v>ID-DDE-1.1.4</v>
      </c>
      <c r="B10" s="124" t="s">
        <v>40</v>
      </c>
      <c r="C10" s="124">
        <v>1</v>
      </c>
      <c r="D10" s="124">
        <v>1</v>
      </c>
      <c r="E10" s="124">
        <v>4</v>
      </c>
      <c r="F10" s="135"/>
      <c r="G10" s="120"/>
      <c r="H10" s="743" t="s">
        <v>432</v>
      </c>
      <c r="I10" s="744"/>
      <c r="J10" s="121" t="s">
        <v>433</v>
      </c>
      <c r="K10" s="124" t="s">
        <v>40</v>
      </c>
      <c r="L10" s="121" t="s">
        <v>421</v>
      </c>
      <c r="M10" s="124" t="s">
        <v>246</v>
      </c>
      <c r="N10" s="124"/>
      <c r="O10" s="121" t="s">
        <v>95</v>
      </c>
      <c r="P10" s="121" t="s">
        <v>95</v>
      </c>
      <c r="Q10" s="421"/>
      <c r="R10" s="122"/>
      <c r="S10" s="137"/>
      <c r="T10" s="156">
        <v>0.05</v>
      </c>
      <c r="U10" s="137"/>
      <c r="V10" s="137"/>
      <c r="W10" s="137"/>
      <c r="X10" s="137"/>
      <c r="Y10" s="137"/>
      <c r="Z10" s="422"/>
      <c r="AA10" s="422"/>
      <c r="AB10" s="422"/>
      <c r="AC10" s="422"/>
      <c r="AD10" s="422"/>
      <c r="AE10" s="422"/>
      <c r="AF10" s="422"/>
      <c r="AG10" s="121" t="s">
        <v>46</v>
      </c>
      <c r="AH10" s="272">
        <v>0</v>
      </c>
    </row>
    <row r="11" spans="1:89" s="243" customFormat="1" ht="42" x14ac:dyDescent="0.35">
      <c r="A11" s="239"/>
      <c r="B11" s="240"/>
      <c r="C11" s="240">
        <v>1</v>
      </c>
      <c r="D11" s="240">
        <v>1</v>
      </c>
      <c r="E11" s="240"/>
      <c r="F11" s="100"/>
      <c r="G11" s="745" t="s">
        <v>434</v>
      </c>
      <c r="H11" s="746"/>
      <c r="I11" s="746"/>
      <c r="J11" s="746"/>
      <c r="K11" s="747"/>
      <c r="L11" s="101" t="s">
        <v>421</v>
      </c>
      <c r="M11" s="101"/>
      <c r="N11" s="102" t="s">
        <v>43</v>
      </c>
      <c r="O11" s="101" t="s">
        <v>14</v>
      </c>
      <c r="P11" s="101" t="s">
        <v>17</v>
      </c>
      <c r="Q11" s="259" t="s">
        <v>128</v>
      </c>
      <c r="R11" s="103">
        <v>1</v>
      </c>
      <c r="S11" s="260" t="s">
        <v>45</v>
      </c>
      <c r="T11" s="150">
        <v>0.2</v>
      </c>
      <c r="U11" s="102"/>
      <c r="V11" s="102"/>
      <c r="W11" s="261">
        <v>0.1</v>
      </c>
      <c r="X11" s="102"/>
      <c r="Y11" s="261">
        <v>0.1</v>
      </c>
      <c r="Z11" s="108"/>
      <c r="AA11" s="261">
        <v>0.3</v>
      </c>
      <c r="AB11" s="108"/>
      <c r="AC11" s="108"/>
      <c r="AD11" s="108"/>
      <c r="AE11" s="108"/>
      <c r="AF11" s="108"/>
      <c r="AG11" s="101" t="s">
        <v>46</v>
      </c>
      <c r="AH11" s="262">
        <f>SUM(AH12:AH13)</f>
        <v>0</v>
      </c>
      <c r="AI11" s="98"/>
      <c r="AJ11" s="98"/>
      <c r="AK11" s="242"/>
      <c r="AL11" s="98"/>
      <c r="AM11" s="98"/>
      <c r="AN11" s="98"/>
      <c r="AO11" s="98"/>
      <c r="AP11" s="98"/>
      <c r="AQ11" s="98"/>
      <c r="AR11" s="98"/>
      <c r="AS11" s="98"/>
      <c r="AT11" s="98"/>
      <c r="AU11" s="98"/>
      <c r="AV11" s="98"/>
      <c r="AW11" s="98"/>
      <c r="AX11" s="98"/>
      <c r="AY11" s="98"/>
      <c r="AZ11" s="98"/>
      <c r="BA11" s="98"/>
      <c r="BB11" s="98"/>
      <c r="BC11" s="98"/>
      <c r="BD11" s="98"/>
      <c r="BE11" s="98"/>
      <c r="BF11" s="98"/>
      <c r="BG11" s="98"/>
      <c r="BH11" s="98"/>
    </row>
    <row r="12" spans="1:89" s="243" customFormat="1" ht="78.75" customHeight="1" x14ac:dyDescent="0.35">
      <c r="A12" s="239"/>
      <c r="B12" s="240"/>
      <c r="C12" s="240"/>
      <c r="D12" s="240"/>
      <c r="E12" s="240"/>
      <c r="F12" s="215"/>
      <c r="G12" s="215"/>
      <c r="H12" s="749" t="s">
        <v>435</v>
      </c>
      <c r="I12" s="750"/>
      <c r="J12" s="129" t="s">
        <v>411</v>
      </c>
      <c r="K12" s="124" t="s">
        <v>351</v>
      </c>
      <c r="L12" s="110" t="s">
        <v>427</v>
      </c>
      <c r="M12" s="129" t="s">
        <v>69</v>
      </c>
      <c r="N12" s="224" t="s">
        <v>113</v>
      </c>
      <c r="O12" s="129" t="s">
        <v>14</v>
      </c>
      <c r="P12" s="129" t="s">
        <v>17</v>
      </c>
      <c r="Q12" s="218"/>
      <c r="R12" s="133"/>
      <c r="S12" s="133"/>
      <c r="T12" s="232">
        <v>0.7</v>
      </c>
      <c r="U12" s="133"/>
      <c r="V12" s="133"/>
      <c r="W12" s="133"/>
      <c r="X12" s="133"/>
      <c r="Y12" s="133"/>
      <c r="Z12" s="231"/>
      <c r="AA12" s="231"/>
      <c r="AB12" s="231"/>
      <c r="AC12" s="231"/>
      <c r="AD12" s="231"/>
      <c r="AE12" s="231"/>
      <c r="AF12" s="231"/>
      <c r="AG12" s="129" t="s">
        <v>46</v>
      </c>
      <c r="AH12" s="241">
        <v>0</v>
      </c>
      <c r="AI12" s="98"/>
      <c r="AJ12" s="98"/>
      <c r="AK12" s="242"/>
      <c r="AL12" s="98"/>
      <c r="AM12" s="98"/>
      <c r="AN12" s="98"/>
      <c r="AO12" s="98"/>
      <c r="AP12" s="98"/>
      <c r="AQ12" s="98"/>
      <c r="AR12" s="98"/>
      <c r="AS12" s="98"/>
      <c r="AT12" s="98"/>
      <c r="AU12" s="98"/>
      <c r="AV12" s="98"/>
      <c r="AW12" s="98"/>
      <c r="AX12" s="98"/>
      <c r="AY12" s="98"/>
      <c r="AZ12" s="98"/>
      <c r="BA12" s="98"/>
      <c r="BB12" s="98"/>
      <c r="BC12" s="98"/>
      <c r="BD12" s="98"/>
      <c r="BE12" s="98"/>
      <c r="BF12" s="98"/>
      <c r="BG12" s="98"/>
      <c r="BH12" s="98"/>
    </row>
    <row r="13" spans="1:89" s="243" customFormat="1" ht="78.75" customHeight="1" x14ac:dyDescent="0.35">
      <c r="A13" s="239"/>
      <c r="B13" s="240"/>
      <c r="C13" s="240"/>
      <c r="D13" s="240"/>
      <c r="E13" s="240"/>
      <c r="F13" s="215"/>
      <c r="G13" s="215"/>
      <c r="H13" s="749" t="s">
        <v>436</v>
      </c>
      <c r="I13" s="750"/>
      <c r="J13" s="129" t="s">
        <v>134</v>
      </c>
      <c r="K13" s="124" t="s">
        <v>351</v>
      </c>
      <c r="L13" s="110" t="s">
        <v>427</v>
      </c>
      <c r="M13" s="129" t="s">
        <v>69</v>
      </c>
      <c r="N13" s="224" t="s">
        <v>43</v>
      </c>
      <c r="O13" s="129" t="s">
        <v>14</v>
      </c>
      <c r="P13" s="129" t="s">
        <v>17</v>
      </c>
      <c r="Q13" s="218"/>
      <c r="R13" s="133"/>
      <c r="S13" s="133"/>
      <c r="T13" s="232">
        <v>0.3</v>
      </c>
      <c r="U13" s="133"/>
      <c r="V13" s="133"/>
      <c r="W13" s="133"/>
      <c r="X13" s="133"/>
      <c r="Y13" s="133"/>
      <c r="Z13" s="231"/>
      <c r="AA13" s="231"/>
      <c r="AB13" s="231"/>
      <c r="AC13" s="231"/>
      <c r="AD13" s="231"/>
      <c r="AE13" s="231"/>
      <c r="AF13" s="231"/>
      <c r="AG13" s="129" t="s">
        <v>46</v>
      </c>
      <c r="AH13" s="241">
        <v>0</v>
      </c>
      <c r="AI13" s="98"/>
      <c r="AJ13" s="98"/>
      <c r="AK13" s="242"/>
      <c r="AL13" s="98"/>
      <c r="AM13" s="98"/>
      <c r="AN13" s="98"/>
      <c r="AO13" s="98"/>
      <c r="AP13" s="98"/>
      <c r="AQ13" s="98"/>
      <c r="AR13" s="98"/>
      <c r="AS13" s="98"/>
      <c r="AT13" s="98"/>
      <c r="AU13" s="98"/>
      <c r="AV13" s="98"/>
      <c r="AW13" s="98"/>
      <c r="AX13" s="98"/>
      <c r="AY13" s="98"/>
      <c r="AZ13" s="98"/>
      <c r="BA13" s="98"/>
      <c r="BB13" s="98"/>
      <c r="BC13" s="98"/>
      <c r="BD13" s="98"/>
      <c r="BE13" s="98"/>
      <c r="BF13" s="98"/>
      <c r="BG13" s="98"/>
      <c r="BH13" s="98"/>
    </row>
    <row r="14" spans="1:89" s="243" customFormat="1" ht="42" x14ac:dyDescent="0.35">
      <c r="A14" s="273"/>
      <c r="B14" s="274"/>
      <c r="C14" s="274"/>
      <c r="D14" s="274"/>
      <c r="E14" s="274"/>
      <c r="F14" s="100"/>
      <c r="G14" s="745" t="s">
        <v>437</v>
      </c>
      <c r="H14" s="746"/>
      <c r="I14" s="746"/>
      <c r="J14" s="746"/>
      <c r="K14" s="747"/>
      <c r="L14" s="101" t="s">
        <v>421</v>
      </c>
      <c r="M14" s="101"/>
      <c r="N14" s="102" t="s">
        <v>43</v>
      </c>
      <c r="O14" s="101" t="s">
        <v>15</v>
      </c>
      <c r="P14" s="101" t="s">
        <v>17</v>
      </c>
      <c r="Q14" s="259" t="s">
        <v>110</v>
      </c>
      <c r="R14" s="103">
        <v>1</v>
      </c>
      <c r="S14" s="260" t="s">
        <v>45</v>
      </c>
      <c r="T14" s="150">
        <v>0.1</v>
      </c>
      <c r="U14" s="102"/>
      <c r="V14" s="102"/>
      <c r="W14" s="261">
        <v>0.1</v>
      </c>
      <c r="X14" s="102"/>
      <c r="Y14" s="261">
        <v>0.1</v>
      </c>
      <c r="Z14" s="108"/>
      <c r="AA14" s="261">
        <v>0.3</v>
      </c>
      <c r="AB14" s="108"/>
      <c r="AC14" s="108"/>
      <c r="AD14" s="108"/>
      <c r="AE14" s="108"/>
      <c r="AF14" s="108"/>
      <c r="AG14" s="101" t="s">
        <v>46</v>
      </c>
      <c r="AH14" s="262">
        <f>SUM(AH15:AH16)</f>
        <v>0</v>
      </c>
      <c r="AI14" s="98"/>
      <c r="AJ14" s="98"/>
      <c r="AK14" s="242"/>
      <c r="AL14" s="98"/>
      <c r="AM14" s="98"/>
      <c r="AN14" s="98"/>
      <c r="AO14" s="98"/>
      <c r="AP14" s="98"/>
      <c r="AQ14" s="98"/>
      <c r="AR14" s="98"/>
      <c r="AS14" s="98"/>
      <c r="AT14" s="98"/>
      <c r="AU14" s="98"/>
      <c r="AV14" s="98"/>
      <c r="AW14" s="98"/>
      <c r="AX14" s="98"/>
      <c r="AY14" s="98"/>
      <c r="AZ14" s="98"/>
      <c r="BA14" s="98"/>
      <c r="BB14" s="98"/>
      <c r="BC14" s="98"/>
      <c r="BD14" s="98"/>
      <c r="BE14" s="98"/>
      <c r="BF14" s="98"/>
      <c r="BG14" s="98"/>
      <c r="BH14" s="98"/>
    </row>
    <row r="15" spans="1:89" s="243" customFormat="1" ht="78.75" customHeight="1" x14ac:dyDescent="0.35">
      <c r="A15" s="273"/>
      <c r="B15" s="274"/>
      <c r="C15" s="274"/>
      <c r="D15" s="274"/>
      <c r="E15" s="274"/>
      <c r="F15" s="215"/>
      <c r="G15" s="215"/>
      <c r="H15" s="749" t="s">
        <v>438</v>
      </c>
      <c r="I15" s="750"/>
      <c r="J15" s="129" t="s">
        <v>112</v>
      </c>
      <c r="K15" s="349" t="s">
        <v>351</v>
      </c>
      <c r="L15" s="110" t="s">
        <v>427</v>
      </c>
      <c r="M15" s="129" t="s">
        <v>69</v>
      </c>
      <c r="N15" s="224" t="s">
        <v>113</v>
      </c>
      <c r="O15" s="129" t="s">
        <v>15</v>
      </c>
      <c r="P15" s="129" t="s">
        <v>17</v>
      </c>
      <c r="Q15" s="218"/>
      <c r="R15" s="133"/>
      <c r="S15" s="133"/>
      <c r="T15" s="232">
        <v>0.7</v>
      </c>
      <c r="U15" s="133"/>
      <c r="V15" s="133"/>
      <c r="W15" s="133"/>
      <c r="X15" s="133"/>
      <c r="Y15" s="133"/>
      <c r="Z15" s="231"/>
      <c r="AA15" s="231"/>
      <c r="AB15" s="231"/>
      <c r="AC15" s="231"/>
      <c r="AD15" s="231"/>
      <c r="AE15" s="231"/>
      <c r="AF15" s="231"/>
      <c r="AG15" s="129" t="s">
        <v>46</v>
      </c>
      <c r="AH15" s="241">
        <v>0</v>
      </c>
      <c r="AI15" s="98"/>
      <c r="AJ15" s="98"/>
      <c r="AK15" s="242"/>
      <c r="AL15" s="98"/>
      <c r="AM15" s="98"/>
      <c r="AN15" s="98"/>
      <c r="AO15" s="98"/>
      <c r="AP15" s="98"/>
      <c r="AQ15" s="98"/>
      <c r="AR15" s="98"/>
      <c r="AS15" s="98"/>
      <c r="AT15" s="98"/>
      <c r="AU15" s="98"/>
      <c r="AV15" s="98"/>
      <c r="AW15" s="98"/>
      <c r="AX15" s="98"/>
      <c r="AY15" s="98"/>
      <c r="AZ15" s="98"/>
      <c r="BA15" s="98"/>
      <c r="BB15" s="98"/>
      <c r="BC15" s="98"/>
      <c r="BD15" s="98"/>
      <c r="BE15" s="98"/>
      <c r="BF15" s="98"/>
      <c r="BG15" s="98"/>
      <c r="BH15" s="98"/>
    </row>
    <row r="16" spans="1:89" s="243" customFormat="1" ht="78.75" customHeight="1" thickBot="1" x14ac:dyDescent="0.4">
      <c r="A16" s="273"/>
      <c r="B16" s="274"/>
      <c r="C16" s="274"/>
      <c r="D16" s="274"/>
      <c r="E16" s="274"/>
      <c r="F16" s="215"/>
      <c r="G16" s="215"/>
      <c r="H16" s="749" t="s">
        <v>439</v>
      </c>
      <c r="I16" s="750"/>
      <c r="J16" s="129" t="s">
        <v>115</v>
      </c>
      <c r="K16" s="349" t="s">
        <v>351</v>
      </c>
      <c r="L16" s="110" t="s">
        <v>427</v>
      </c>
      <c r="M16" s="129" t="s">
        <v>69</v>
      </c>
      <c r="N16" s="224" t="s">
        <v>43</v>
      </c>
      <c r="O16" s="129" t="s">
        <v>15</v>
      </c>
      <c r="P16" s="129" t="s">
        <v>17</v>
      </c>
      <c r="Q16" s="218"/>
      <c r="R16" s="133"/>
      <c r="S16" s="133"/>
      <c r="T16" s="232">
        <v>0.3</v>
      </c>
      <c r="U16" s="133"/>
      <c r="V16" s="133"/>
      <c r="W16" s="133"/>
      <c r="X16" s="133"/>
      <c r="Y16" s="133"/>
      <c r="Z16" s="231"/>
      <c r="AA16" s="231"/>
      <c r="AB16" s="231"/>
      <c r="AC16" s="231"/>
      <c r="AD16" s="231"/>
      <c r="AE16" s="231"/>
      <c r="AF16" s="231"/>
      <c r="AG16" s="129" t="s">
        <v>46</v>
      </c>
      <c r="AH16" s="241">
        <v>0</v>
      </c>
      <c r="AI16" s="98"/>
      <c r="AJ16" s="98"/>
      <c r="AK16" s="242"/>
      <c r="AL16" s="98"/>
      <c r="AM16" s="98"/>
      <c r="AN16" s="98"/>
      <c r="AO16" s="98"/>
      <c r="AP16" s="98"/>
      <c r="AQ16" s="98"/>
      <c r="AR16" s="98"/>
      <c r="AS16" s="98"/>
      <c r="AT16" s="98"/>
      <c r="AU16" s="98"/>
      <c r="AV16" s="98"/>
      <c r="AW16" s="98"/>
      <c r="AX16" s="98"/>
      <c r="AY16" s="98"/>
      <c r="AZ16" s="98"/>
      <c r="BA16" s="98"/>
      <c r="BB16" s="98"/>
      <c r="BC16" s="98"/>
      <c r="BD16" s="98"/>
      <c r="BE16" s="98"/>
      <c r="BF16" s="98"/>
      <c r="BG16" s="98"/>
      <c r="BH16" s="98"/>
    </row>
    <row r="17" spans="1:34" s="266" customFormat="1" ht="33.75" customHeight="1" thickBot="1" x14ac:dyDescent="0.4">
      <c r="A17" s="397"/>
      <c r="B17" s="309"/>
      <c r="C17" s="309"/>
      <c r="D17" s="309"/>
      <c r="E17" s="309"/>
      <c r="F17" s="134"/>
      <c r="G17" s="398"/>
      <c r="H17" s="134"/>
      <c r="I17" s="309"/>
      <c r="J17" s="309"/>
      <c r="K17" s="309"/>
      <c r="L17" s="309"/>
      <c r="M17" s="309"/>
      <c r="N17" s="309"/>
      <c r="O17" s="309"/>
      <c r="P17" s="309"/>
      <c r="Q17" s="400"/>
      <c r="R17" s="268"/>
      <c r="S17" s="268"/>
      <c r="T17" s="309"/>
      <c r="U17" s="268"/>
      <c r="V17" s="268"/>
      <c r="W17" s="268"/>
      <c r="X17" s="268"/>
      <c r="Y17" s="268"/>
      <c r="Z17" s="523"/>
      <c r="AA17" s="523"/>
      <c r="AB17" s="523"/>
      <c r="AC17" s="267"/>
      <c r="AD17" s="267"/>
      <c r="AE17" s="267"/>
      <c r="AF17" s="267"/>
      <c r="AG17" s="427" t="s">
        <v>70</v>
      </c>
      <c r="AH17" s="428">
        <f>+AH5</f>
        <v>0</v>
      </c>
    </row>
    <row r="18" spans="1:34" s="266" customFormat="1" ht="33.75" customHeight="1" x14ac:dyDescent="0.35">
      <c r="A18" s="397"/>
      <c r="B18" s="309"/>
      <c r="C18" s="309"/>
      <c r="D18" s="309"/>
      <c r="E18" s="309"/>
      <c r="F18" s="134"/>
      <c r="G18" s="398"/>
      <c r="H18" s="134"/>
      <c r="I18" s="309"/>
      <c r="J18" s="309"/>
      <c r="K18" s="309"/>
      <c r="L18" s="309"/>
      <c r="M18" s="309"/>
      <c r="N18" s="309"/>
      <c r="O18" s="309"/>
      <c r="P18" s="309"/>
      <c r="Q18" s="400"/>
      <c r="R18" s="268"/>
      <c r="S18" s="268"/>
      <c r="T18" s="309"/>
      <c r="U18" s="268"/>
      <c r="V18" s="268"/>
      <c r="W18" s="268"/>
      <c r="X18" s="268"/>
      <c r="Y18" s="268"/>
      <c r="Z18" s="523"/>
      <c r="AA18" s="523"/>
      <c r="AB18" s="523"/>
      <c r="AC18" s="267"/>
      <c r="AD18" s="267"/>
      <c r="AE18" s="267"/>
      <c r="AF18" s="267"/>
      <c r="AG18" s="464"/>
      <c r="AH18" s="465"/>
    </row>
    <row r="19" spans="1:34" s="266" customFormat="1" ht="21" x14ac:dyDescent="0.35">
      <c r="A19" s="397"/>
      <c r="B19" s="309"/>
      <c r="C19" s="309"/>
      <c r="D19" s="309"/>
      <c r="E19" s="309"/>
      <c r="F19" s="134"/>
      <c r="G19" s="398"/>
      <c r="H19" s="134"/>
      <c r="I19" s="309"/>
      <c r="J19" s="309"/>
      <c r="K19" s="309"/>
      <c r="L19" s="309"/>
      <c r="M19" s="309"/>
      <c r="N19" s="309"/>
      <c r="O19" s="309"/>
      <c r="P19" s="309"/>
      <c r="Q19" s="400"/>
      <c r="R19" s="268"/>
      <c r="S19" s="268"/>
      <c r="T19" s="309"/>
      <c r="U19" s="268"/>
      <c r="V19" s="268"/>
      <c r="W19" s="268"/>
      <c r="X19" s="268"/>
      <c r="Y19" s="268"/>
      <c r="Z19" s="523"/>
      <c r="AA19" s="523"/>
      <c r="AB19" s="523"/>
      <c r="AC19" s="267"/>
      <c r="AD19" s="267"/>
      <c r="AE19" s="267"/>
      <c r="AF19" s="267"/>
      <c r="AG19" s="399"/>
      <c r="AH19" s="402"/>
    </row>
    <row r="20" spans="1:34" s="266" customFormat="1" ht="21" x14ac:dyDescent="0.35">
      <c r="A20" s="397"/>
      <c r="B20" s="309"/>
      <c r="C20" s="309"/>
      <c r="D20" s="309"/>
      <c r="E20" s="309"/>
      <c r="F20" s="134"/>
      <c r="G20" s="398"/>
      <c r="H20" s="134"/>
      <c r="I20" s="309"/>
      <c r="J20" s="309"/>
      <c r="K20" s="309"/>
      <c r="L20" s="309"/>
      <c r="M20" s="309"/>
      <c r="N20" s="309"/>
      <c r="O20" s="309"/>
      <c r="P20" s="309"/>
      <c r="Q20" s="400"/>
      <c r="R20" s="268"/>
      <c r="S20" s="268"/>
      <c r="T20" s="309"/>
      <c r="U20" s="268"/>
      <c r="V20" s="268"/>
      <c r="W20" s="268"/>
      <c r="X20" s="268"/>
      <c r="Y20" s="268"/>
      <c r="Z20" s="523"/>
      <c r="AA20" s="523"/>
      <c r="AB20" s="523"/>
      <c r="AC20" s="267"/>
      <c r="AD20" s="267"/>
      <c r="AE20" s="267"/>
      <c r="AF20" s="267"/>
      <c r="AG20" s="399"/>
      <c r="AH20" s="402"/>
    </row>
    <row r="21" spans="1:34" s="98" customFormat="1" ht="28.5" customHeight="1" thickBot="1" x14ac:dyDescent="0.4">
      <c r="F21" s="817" t="s">
        <v>80</v>
      </c>
      <c r="G21" s="817"/>
      <c r="H21" s="817"/>
      <c r="I21" s="307"/>
      <c r="K21" s="429" t="s">
        <v>81</v>
      </c>
      <c r="L21" s="878" t="s">
        <v>440</v>
      </c>
      <c r="M21" s="878"/>
      <c r="N21" s="878"/>
      <c r="O21" s="878" t="s">
        <v>440</v>
      </c>
      <c r="P21" s="878"/>
      <c r="Q21" s="878"/>
      <c r="T21" s="305"/>
      <c r="AG21" s="280"/>
    </row>
    <row r="22" spans="1:34" s="98" customFormat="1" ht="30.75" customHeight="1" x14ac:dyDescent="0.35">
      <c r="I22" s="406" t="s">
        <v>441</v>
      </c>
      <c r="J22" s="406"/>
      <c r="K22" s="430"/>
      <c r="L22" s="879" t="s">
        <v>72</v>
      </c>
      <c r="M22" s="879"/>
      <c r="N22" s="879"/>
      <c r="O22" s="879"/>
      <c r="P22" s="879"/>
      <c r="Q22" s="879"/>
      <c r="T22" s="305"/>
      <c r="AG22" s="280"/>
    </row>
    <row r="23" spans="1:34" s="98" customFormat="1" ht="35.25" customHeight="1" x14ac:dyDescent="0.35">
      <c r="F23" s="280"/>
      <c r="G23" s="280"/>
      <c r="H23" s="280"/>
      <c r="I23" s="268" t="s">
        <v>442</v>
      </c>
      <c r="J23" s="406"/>
      <c r="K23" s="430"/>
      <c r="L23" s="880" t="s">
        <v>123</v>
      </c>
      <c r="M23" s="880"/>
      <c r="N23" s="880"/>
      <c r="O23" s="880"/>
      <c r="P23" s="880"/>
      <c r="Q23" s="880"/>
      <c r="T23" s="305"/>
    </row>
    <row r="24" spans="1:34" s="98" customFormat="1" ht="21" x14ac:dyDescent="0.35">
      <c r="I24" s="269"/>
      <c r="J24" s="280"/>
      <c r="K24" s="524"/>
      <c r="L24" s="524"/>
      <c r="M24" s="524"/>
      <c r="N24" s="429"/>
      <c r="O24" s="525"/>
      <c r="P24" s="525"/>
      <c r="Q24" s="269"/>
      <c r="T24" s="305"/>
    </row>
    <row r="25" spans="1:34" s="6" customFormat="1" ht="12.75" x14ac:dyDescent="0.2">
      <c r="F25" s="734"/>
      <c r="G25" s="734"/>
      <c r="H25" s="734"/>
      <c r="I25" s="734"/>
      <c r="N25" s="31"/>
      <c r="O25" s="33"/>
      <c r="P25" s="33"/>
      <c r="Q25" s="30"/>
      <c r="T25" s="34"/>
      <c r="AG25" s="31"/>
    </row>
    <row r="26" spans="1:34" s="6" customFormat="1" ht="12.75" x14ac:dyDescent="0.2">
      <c r="F26" s="734"/>
      <c r="G26" s="734"/>
      <c r="H26" s="734"/>
      <c r="I26" s="734"/>
      <c r="J26" s="30"/>
      <c r="L26" s="31"/>
      <c r="M26" s="33"/>
      <c r="O26" s="33"/>
      <c r="P26" s="33"/>
      <c r="Q26" s="30"/>
      <c r="T26" s="34"/>
      <c r="AG26" s="31"/>
    </row>
    <row r="27" spans="1:34" s="6" customFormat="1" ht="12.75" x14ac:dyDescent="0.2">
      <c r="J27" s="30"/>
      <c r="L27" s="31"/>
      <c r="M27" s="33"/>
      <c r="O27" s="33"/>
      <c r="P27" s="33"/>
      <c r="Q27" s="30"/>
      <c r="T27" s="34"/>
      <c r="AG27" s="31"/>
    </row>
    <row r="28" spans="1:34" s="6" customFormat="1" ht="12.75" x14ac:dyDescent="0.2">
      <c r="J28" s="30"/>
      <c r="L28" s="31"/>
      <c r="M28" s="33"/>
      <c r="O28" s="33"/>
      <c r="P28" s="33"/>
      <c r="Q28" s="30"/>
      <c r="T28" s="34"/>
      <c r="AG28" s="31"/>
    </row>
    <row r="29" spans="1:34" x14ac:dyDescent="0.25">
      <c r="B29" s="35"/>
      <c r="C29" s="35"/>
      <c r="D29" s="35"/>
      <c r="E29" s="35"/>
      <c r="J29" s="36"/>
      <c r="K29" s="35"/>
      <c r="N29" s="35"/>
      <c r="Q29" s="36"/>
      <c r="R29" s="35"/>
      <c r="S29" s="35"/>
      <c r="T29" s="39"/>
      <c r="U29" s="35"/>
      <c r="V29" s="35"/>
      <c r="W29" s="35"/>
      <c r="X29" s="35"/>
      <c r="Y29" s="35"/>
      <c r="Z29" s="35"/>
      <c r="AA29" s="35"/>
      <c r="AB29" s="35"/>
      <c r="AC29" s="35"/>
      <c r="AD29" s="35"/>
      <c r="AE29" s="35"/>
      <c r="AF29" s="35"/>
      <c r="AG29" s="37"/>
      <c r="AH29" s="35"/>
    </row>
    <row r="30" spans="1:34" x14ac:dyDescent="0.25">
      <c r="B30" s="35"/>
      <c r="C30" s="35"/>
      <c r="D30" s="35"/>
      <c r="E30" s="35"/>
      <c r="J30" s="36"/>
      <c r="K30" s="35"/>
      <c r="N30" s="35"/>
      <c r="Q30" s="36"/>
      <c r="R30" s="35"/>
      <c r="S30" s="35"/>
      <c r="T30" s="39"/>
      <c r="U30" s="35"/>
      <c r="V30" s="35"/>
      <c r="W30" s="35"/>
      <c r="X30" s="35"/>
      <c r="Y30" s="35"/>
      <c r="Z30" s="35"/>
      <c r="AA30" s="35"/>
      <c r="AB30" s="35"/>
      <c r="AC30" s="35"/>
      <c r="AD30" s="35"/>
      <c r="AE30" s="35"/>
      <c r="AF30" s="35"/>
      <c r="AG30" s="37"/>
      <c r="AH30" s="35"/>
    </row>
    <row r="31" spans="1:34" x14ac:dyDescent="0.25">
      <c r="B31" s="35"/>
      <c r="C31" s="35"/>
      <c r="D31" s="35"/>
      <c r="E31" s="35"/>
      <c r="J31" s="36"/>
      <c r="K31" s="35"/>
      <c r="N31" s="35"/>
      <c r="Q31" s="36"/>
      <c r="R31" s="35"/>
      <c r="S31" s="35"/>
      <c r="T31" s="39"/>
      <c r="U31" s="35"/>
      <c r="V31" s="35"/>
      <c r="W31" s="35"/>
      <c r="X31" s="35"/>
      <c r="Y31" s="35"/>
      <c r="Z31" s="35"/>
      <c r="AA31" s="35"/>
      <c r="AB31" s="35"/>
      <c r="AC31" s="35"/>
      <c r="AD31" s="35"/>
      <c r="AE31" s="35"/>
      <c r="AF31" s="35"/>
      <c r="AG31" s="37"/>
      <c r="AH31" s="35"/>
    </row>
    <row r="32" spans="1:34" x14ac:dyDescent="0.25">
      <c r="B32" s="35"/>
      <c r="C32" s="35"/>
      <c r="D32" s="35"/>
      <c r="E32" s="35"/>
      <c r="J32" s="36"/>
      <c r="K32" s="35"/>
      <c r="N32" s="35"/>
      <c r="Q32" s="36"/>
      <c r="R32" s="35"/>
      <c r="S32" s="35"/>
      <c r="T32" s="39"/>
      <c r="U32" s="35"/>
      <c r="V32" s="35"/>
      <c r="W32" s="35"/>
      <c r="X32" s="35"/>
      <c r="Y32" s="35"/>
      <c r="Z32" s="35"/>
      <c r="AA32" s="35"/>
      <c r="AB32" s="35"/>
      <c r="AC32" s="35"/>
      <c r="AD32" s="35"/>
      <c r="AE32" s="35"/>
      <c r="AF32" s="35"/>
      <c r="AG32" s="37"/>
      <c r="AH32" s="35"/>
    </row>
    <row r="33" spans="10:33" s="35" customFormat="1" x14ac:dyDescent="0.25">
      <c r="J33" s="36"/>
      <c r="L33" s="37"/>
      <c r="M33" s="38"/>
      <c r="O33" s="38"/>
      <c r="P33" s="38"/>
      <c r="Q33" s="36"/>
      <c r="T33" s="39"/>
      <c r="AG33" s="37"/>
    </row>
    <row r="34" spans="10:33" s="35" customFormat="1" x14ac:dyDescent="0.25">
      <c r="J34" s="36"/>
      <c r="L34" s="37"/>
      <c r="M34" s="38"/>
      <c r="O34" s="38"/>
      <c r="P34" s="38"/>
      <c r="Q34" s="36"/>
      <c r="T34" s="39"/>
      <c r="AG34" s="37"/>
    </row>
    <row r="35" spans="10:33" s="35" customFormat="1" x14ac:dyDescent="0.25">
      <c r="J35" s="36"/>
      <c r="L35" s="37"/>
      <c r="M35" s="38"/>
      <c r="O35" s="38"/>
      <c r="P35" s="38"/>
      <c r="Q35" s="36"/>
      <c r="T35" s="39"/>
      <c r="AG35" s="37"/>
    </row>
    <row r="36" spans="10:33" s="35" customFormat="1" x14ac:dyDescent="0.25">
      <c r="J36" s="36"/>
      <c r="L36" s="37"/>
      <c r="M36" s="38"/>
      <c r="O36" s="38"/>
      <c r="P36" s="38"/>
      <c r="Q36" s="36"/>
      <c r="T36" s="39"/>
      <c r="AG36" s="37"/>
    </row>
    <row r="37" spans="10:33" s="35" customFormat="1" x14ac:dyDescent="0.25">
      <c r="J37" s="36"/>
      <c r="L37" s="37"/>
      <c r="M37" s="38"/>
      <c r="O37" s="38"/>
      <c r="P37" s="38"/>
      <c r="Q37" s="36"/>
      <c r="T37" s="39"/>
      <c r="AG37" s="37"/>
    </row>
  </sheetData>
  <sheetProtection selectLockedCells="1"/>
  <autoFilter ref="A4:P4" xr:uid="{00000000-0009-0000-0000-000001000000}"/>
  <dataConsolidate/>
  <mergeCells count="41">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AG3:AG4"/>
    <mergeCell ref="F26:I26"/>
    <mergeCell ref="L21:N21"/>
    <mergeCell ref="H10:I10"/>
    <mergeCell ref="O21:Q21"/>
    <mergeCell ref="L22:Q22"/>
    <mergeCell ref="L23:Q23"/>
    <mergeCell ref="F25:I25"/>
    <mergeCell ref="H12:I12"/>
    <mergeCell ref="H13:I13"/>
    <mergeCell ref="H15:I15"/>
    <mergeCell ref="H16:I16"/>
    <mergeCell ref="F21:H21"/>
    <mergeCell ref="G14:K14"/>
    <mergeCell ref="Y3:Z3"/>
    <mergeCell ref="G11:K11"/>
    <mergeCell ref="AA3:AB3"/>
    <mergeCell ref="Y1:Z1"/>
    <mergeCell ref="AA1:AB1"/>
    <mergeCell ref="U3:V3"/>
    <mergeCell ref="H7:I7"/>
    <mergeCell ref="H8:I8"/>
    <mergeCell ref="H9:I9"/>
    <mergeCell ref="W3:X3"/>
    <mergeCell ref="F5:K5"/>
    <mergeCell ref="G6:K6"/>
  </mergeCells>
  <dataValidations disablePrompts="1" count="2">
    <dataValidation type="list" allowBlank="1" showInputMessage="1" showErrorMessage="1" sqref="B5:B6 AG19:AG20 S7:S10 AG5:AG10 S17:S20" xr:uid="{8233F4A5-749D-45FF-9066-F5D76722F511}"/>
    <dataValidation allowBlank="1" showInputMessage="1" showErrorMessage="1" sqref="B11:B16" xr:uid="{010CF6AB-C680-4D13-83BF-609C8C695951}"/>
  </dataValidations>
  <pageMargins left="0.31496062992126" right="0.31496062992126" top="0.35433070866141703" bottom="0.35433070866141703" header="0.31496062992126" footer="0.31496062992126"/>
  <pageSetup paperSize="5" scale="44" fitToHeight="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DDE-SUR 2024</vt:lpstr>
      <vt:lpstr>DDE-ESTE 2024</vt:lpstr>
      <vt:lpstr>DDE-Norte 2024</vt:lpstr>
      <vt:lpstr>DSE 2024</vt:lpstr>
      <vt:lpstr>DCO 2024</vt:lpstr>
      <vt:lpstr>DJU  2024</vt:lpstr>
      <vt:lpstr>DPD 2024</vt:lpstr>
      <vt:lpstr>DRRHH-2024 </vt:lpstr>
      <vt:lpstr>OAI-2024</vt:lpstr>
      <vt:lpstr>DTI 2024</vt:lpstr>
      <vt:lpstr>DAC-2024</vt:lpstr>
      <vt:lpstr>DCA-2024</vt:lpstr>
      <vt:lpstr>DLE- 2024 </vt:lpstr>
      <vt:lpstr>POA DPE VR. 01 2023</vt:lpstr>
      <vt:lpstr>DAF 2024</vt:lpstr>
      <vt:lpstr>'DAC-2024'!Print_Area</vt:lpstr>
      <vt:lpstr>'DAF 2024'!Print_Area</vt:lpstr>
      <vt:lpstr>'DCA-2024'!Print_Area</vt:lpstr>
      <vt:lpstr>'DCO 2024'!Print_Area</vt:lpstr>
      <vt:lpstr>'DDE-ESTE 2024'!Print_Area</vt:lpstr>
      <vt:lpstr>'DDE-Norte 2024'!Print_Area</vt:lpstr>
      <vt:lpstr>'DDE-SUR 2024'!Print_Area</vt:lpstr>
      <vt:lpstr>'DJU  2024'!Print_Area</vt:lpstr>
      <vt:lpstr>'DLE- 2024 '!Print_Area</vt:lpstr>
      <vt:lpstr>'DPD 2024'!Print_Area</vt:lpstr>
      <vt:lpstr>'DRRHH-2024 '!Print_Area</vt:lpstr>
      <vt:lpstr>'DSE 2024'!Print_Area</vt:lpstr>
      <vt:lpstr>'DTI 2024'!Print_Area</vt:lpstr>
      <vt:lpstr>'OAI-2024'!Print_Area</vt:lpstr>
      <vt:lpstr>'POA DPE VR. 01 2023'!Print_Area</vt:lpstr>
      <vt:lpstr>'DAC-2024'!Print_Titles</vt:lpstr>
      <vt:lpstr>'DAF 2024'!Print_Titles</vt:lpstr>
      <vt:lpstr>'DCA-2024'!Print_Titles</vt:lpstr>
      <vt:lpstr>'DCO 2024'!Print_Titles</vt:lpstr>
      <vt:lpstr>'DLE- 2024 '!Print_Titles</vt:lpstr>
      <vt:lpstr>'DPD 2024'!Print_Titles</vt:lpstr>
      <vt:lpstr>'DRRHH-2024 '!Print_Titles</vt:lpstr>
      <vt:lpstr>'DTI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Decamps</dc:creator>
  <cp:keywords/>
  <dc:description/>
  <cp:lastModifiedBy>Emilia Reyes</cp:lastModifiedBy>
  <cp:revision/>
  <dcterms:created xsi:type="dcterms:W3CDTF">2015-06-05T18:17:20Z</dcterms:created>
  <dcterms:modified xsi:type="dcterms:W3CDTF">2024-06-14T13:51:08Z</dcterms:modified>
  <cp:category/>
  <cp:contentStatus/>
</cp:coreProperties>
</file>