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https://utecdo-my.sharepoint.com/personal/mildredrodriguez_titulacion_gob_do/Documents/0. Financiera UTECT/1 COMUN/2024/TRANSPARENCIA 2024/PRESUPUESTO/Ejecución Presupuestaria/"/>
    </mc:Choice>
  </mc:AlternateContent>
  <xr:revisionPtr revIDLastSave="1318" documentId="8_{1EB92254-F083-4150-9B2A-9507B42DAC89}" xr6:coauthVersionLast="47" xr6:coauthVersionMax="47" xr10:uidLastSave="{919556FC-FBC7-49C5-8BBA-8E99FEA7D811}"/>
  <bookViews>
    <workbookView xWindow="-120" yWindow="-120" windowWidth="29040" windowHeight="15720" xr2:uid="{00000000-000D-0000-FFFF-FFFF00000000}"/>
  </bookViews>
  <sheets>
    <sheet name="Ejecución Enero Dic. Proyectado" sheetId="4" r:id="rId1"/>
  </sheets>
  <definedNames>
    <definedName name="_xlnm.Print_Area" localSheetId="0">'Ejecución Enero Dic. Proyectado'!$A$1:$T$78</definedName>
    <definedName name="Print_Area" localSheetId="0">'Ejecución Enero Dic. Proyectado'!$A$1:$R$73</definedName>
    <definedName name="Print_Titles" localSheetId="0">'Ejecución Enero Dic. Proyectado'!$1:$13</definedName>
    <definedName name="_xlnm.Print_Titles" localSheetId="0">'Ejecución Enero Dic. Proyectado'!$1:$13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6" i="4" l="1"/>
  <c r="D16" i="4"/>
  <c r="C22" i="4"/>
  <c r="D22" i="4"/>
  <c r="C32" i="4"/>
  <c r="D32" i="4"/>
  <c r="C41" i="4"/>
  <c r="C15" i="4" s="1"/>
  <c r="D41" i="4"/>
  <c r="C49" i="4"/>
  <c r="D49" i="4"/>
  <c r="C53" i="4"/>
  <c r="D53" i="4"/>
  <c r="C56" i="4"/>
  <c r="D56" i="4"/>
  <c r="D52" i="4" s="1"/>
  <c r="C59" i="4"/>
  <c r="D59" i="4"/>
  <c r="N16" i="4"/>
  <c r="O16" i="4"/>
  <c r="P16" i="4"/>
  <c r="Q16" i="4"/>
  <c r="N22" i="4"/>
  <c r="O22" i="4"/>
  <c r="P22" i="4"/>
  <c r="Q22" i="4"/>
  <c r="N32" i="4"/>
  <c r="O32" i="4"/>
  <c r="P32" i="4"/>
  <c r="Q32" i="4"/>
  <c r="N41" i="4"/>
  <c r="O41" i="4"/>
  <c r="P41" i="4"/>
  <c r="Q41" i="4"/>
  <c r="N49" i="4"/>
  <c r="O49" i="4"/>
  <c r="P49" i="4"/>
  <c r="Q49" i="4"/>
  <c r="N53" i="4"/>
  <c r="O53" i="4"/>
  <c r="P53" i="4"/>
  <c r="Q53" i="4"/>
  <c r="N56" i="4"/>
  <c r="O56" i="4"/>
  <c r="P56" i="4"/>
  <c r="Q56" i="4"/>
  <c r="N59" i="4"/>
  <c r="O59" i="4"/>
  <c r="P59" i="4"/>
  <c r="Q59" i="4"/>
  <c r="E22" i="4"/>
  <c r="E32" i="4"/>
  <c r="E41" i="4"/>
  <c r="E49" i="4"/>
  <c r="E52" i="4"/>
  <c r="E54" i="4"/>
  <c r="E55" i="4"/>
  <c r="E57" i="4"/>
  <c r="E58" i="4"/>
  <c r="D15" i="4" l="1"/>
  <c r="C52" i="4"/>
  <c r="C14" i="4"/>
  <c r="D14" i="4"/>
  <c r="O52" i="4"/>
  <c r="O15" i="4"/>
  <c r="Q15" i="4"/>
  <c r="P15" i="4"/>
  <c r="N15" i="4"/>
  <c r="N52" i="4"/>
  <c r="Q52" i="4"/>
  <c r="P52" i="4"/>
  <c r="E16" i="4"/>
  <c r="E15" i="4" s="1"/>
  <c r="R50" i="4"/>
  <c r="S50" i="4" s="1"/>
  <c r="M49" i="4"/>
  <c r="L49" i="4"/>
  <c r="K49" i="4"/>
  <c r="J49" i="4"/>
  <c r="I49" i="4"/>
  <c r="H49" i="4"/>
  <c r="G49" i="4"/>
  <c r="F49" i="4"/>
  <c r="M41" i="4"/>
  <c r="L41" i="4"/>
  <c r="K41" i="4"/>
  <c r="L32" i="4"/>
  <c r="M32" i="4"/>
  <c r="K32" i="4"/>
  <c r="M16" i="4"/>
  <c r="L16" i="4"/>
  <c r="K16" i="4"/>
  <c r="J16" i="4"/>
  <c r="I16" i="4"/>
  <c r="H16" i="4"/>
  <c r="G16" i="4"/>
  <c r="F16" i="4"/>
  <c r="M22" i="4"/>
  <c r="L22" i="4"/>
  <c r="K22" i="4"/>
  <c r="J22" i="4"/>
  <c r="I22" i="4"/>
  <c r="H22" i="4"/>
  <c r="G22" i="4"/>
  <c r="F22" i="4"/>
  <c r="J32" i="4"/>
  <c r="I32" i="4"/>
  <c r="H32" i="4"/>
  <c r="G32" i="4"/>
  <c r="F32" i="4"/>
  <c r="J41" i="4"/>
  <c r="I41" i="4"/>
  <c r="H41" i="4"/>
  <c r="G41" i="4"/>
  <c r="F41" i="4"/>
  <c r="R60" i="4"/>
  <c r="R59" i="4" s="1"/>
  <c r="E60" i="4"/>
  <c r="M59" i="4"/>
  <c r="L59" i="4"/>
  <c r="K59" i="4"/>
  <c r="J59" i="4"/>
  <c r="I59" i="4"/>
  <c r="H59" i="4"/>
  <c r="G59" i="4"/>
  <c r="F59" i="4"/>
  <c r="R58" i="4"/>
  <c r="R57" i="4"/>
  <c r="M56" i="4"/>
  <c r="L56" i="4"/>
  <c r="K56" i="4"/>
  <c r="J56" i="4"/>
  <c r="I56" i="4"/>
  <c r="H56" i="4"/>
  <c r="G56" i="4"/>
  <c r="F56" i="4"/>
  <c r="R55" i="4"/>
  <c r="S55" i="4" s="1"/>
  <c r="R54" i="4"/>
  <c r="M53" i="4"/>
  <c r="L53" i="4"/>
  <c r="K53" i="4"/>
  <c r="J53" i="4"/>
  <c r="I53" i="4"/>
  <c r="H53" i="4"/>
  <c r="G53" i="4"/>
  <c r="F53" i="4"/>
  <c r="R48" i="4"/>
  <c r="T48" i="4" s="1"/>
  <c r="R47" i="4"/>
  <c r="T47" i="4" s="1"/>
  <c r="R46" i="4"/>
  <c r="T46" i="4" s="1"/>
  <c r="R45" i="4"/>
  <c r="S45" i="4" s="1"/>
  <c r="R44" i="4"/>
  <c r="T44" i="4" s="1"/>
  <c r="R43" i="4"/>
  <c r="T43" i="4" s="1"/>
  <c r="R42" i="4"/>
  <c r="T42" i="4" s="1"/>
  <c r="R40" i="4"/>
  <c r="T40" i="4" s="1"/>
  <c r="R39" i="4"/>
  <c r="T39" i="4" s="1"/>
  <c r="R38" i="4"/>
  <c r="T38" i="4" s="1"/>
  <c r="R37" i="4"/>
  <c r="T37" i="4" s="1"/>
  <c r="R36" i="4"/>
  <c r="T36" i="4" s="1"/>
  <c r="R35" i="4"/>
  <c r="T35" i="4" s="1"/>
  <c r="R34" i="4"/>
  <c r="T34" i="4" s="1"/>
  <c r="R33" i="4"/>
  <c r="T33" i="4" s="1"/>
  <c r="R31" i="4"/>
  <c r="T31" i="4" s="1"/>
  <c r="R30" i="4"/>
  <c r="T30" i="4" s="1"/>
  <c r="R29" i="4"/>
  <c r="T29" i="4" s="1"/>
  <c r="R28" i="4"/>
  <c r="T28" i="4" s="1"/>
  <c r="R27" i="4"/>
  <c r="T27" i="4" s="1"/>
  <c r="R26" i="4"/>
  <c r="T26" i="4" s="1"/>
  <c r="R25" i="4"/>
  <c r="T25" i="4" s="1"/>
  <c r="R24" i="4"/>
  <c r="T24" i="4" s="1"/>
  <c r="R23" i="4"/>
  <c r="T23" i="4" s="1"/>
  <c r="R21" i="4"/>
  <c r="T21" i="4" s="1"/>
  <c r="R20" i="4"/>
  <c r="S20" i="4" s="1"/>
  <c r="R19" i="4"/>
  <c r="S19" i="4" s="1"/>
  <c r="R18" i="4"/>
  <c r="T18" i="4" s="1"/>
  <c r="R17" i="4"/>
  <c r="T17" i="4" s="1"/>
  <c r="Q14" i="4" l="1"/>
  <c r="P14" i="4"/>
  <c r="O14" i="4"/>
  <c r="N14" i="4"/>
  <c r="S44" i="4"/>
  <c r="S30" i="4"/>
  <c r="S29" i="4"/>
  <c r="S18" i="4"/>
  <c r="S43" i="4"/>
  <c r="M52" i="4"/>
  <c r="S58" i="4"/>
  <c r="S17" i="4"/>
  <c r="S42" i="4"/>
  <c r="S28" i="4"/>
  <c r="S40" i="4"/>
  <c r="S54" i="4"/>
  <c r="S60" i="4"/>
  <c r="S27" i="4"/>
  <c r="S33" i="4"/>
  <c r="S35" i="4"/>
  <c r="S23" i="4"/>
  <c r="S25" i="4"/>
  <c r="F15" i="4"/>
  <c r="S48" i="4"/>
  <c r="S39" i="4"/>
  <c r="S36" i="4"/>
  <c r="S38" i="4"/>
  <c r="I52" i="4"/>
  <c r="S34" i="4"/>
  <c r="J52" i="4"/>
  <c r="S21" i="4"/>
  <c r="S46" i="4"/>
  <c r="S37" i="4"/>
  <c r="K52" i="4"/>
  <c r="S47" i="4"/>
  <c r="S24" i="4"/>
  <c r="S49" i="4"/>
  <c r="T45" i="4"/>
  <c r="L52" i="4"/>
  <c r="S57" i="4"/>
  <c r="S31" i="4"/>
  <c r="S26" i="4"/>
  <c r="H15" i="4"/>
  <c r="G15" i="4"/>
  <c r="F52" i="4"/>
  <c r="J15" i="4"/>
  <c r="G52" i="4"/>
  <c r="K15" i="4"/>
  <c r="H52" i="4"/>
  <c r="L15" i="4"/>
  <c r="I15" i="4"/>
  <c r="M15" i="4"/>
  <c r="E14" i="4"/>
  <c r="R49" i="4"/>
  <c r="T49" i="4" s="1"/>
  <c r="R56" i="4"/>
  <c r="R41" i="4"/>
  <c r="R32" i="4"/>
  <c r="R22" i="4"/>
  <c r="R16" i="4"/>
  <c r="R53" i="4"/>
  <c r="S53" i="4" l="1"/>
  <c r="S56" i="4"/>
  <c r="M14" i="4"/>
  <c r="H14" i="4"/>
  <c r="J14" i="4"/>
  <c r="T16" i="4"/>
  <c r="T41" i="4"/>
  <c r="S16" i="4"/>
  <c r="T32" i="4"/>
  <c r="I14" i="4"/>
  <c r="L14" i="4"/>
  <c r="T22" i="4"/>
  <c r="K14" i="4"/>
  <c r="F14" i="4"/>
  <c r="R52" i="4"/>
  <c r="S41" i="4"/>
  <c r="G14" i="4"/>
  <c r="S22" i="4"/>
  <c r="S59" i="4"/>
  <c r="S32" i="4"/>
  <c r="R15" i="4"/>
  <c r="T15" i="4" l="1"/>
  <c r="S15" i="4"/>
  <c r="S14" i="4" s="1"/>
  <c r="R14" i="4"/>
  <c r="T14" i="4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Aroza</author>
  </authors>
  <commentList>
    <comment ref="I25" authorId="0" shapeId="0" xr:uid="{81E0DD03-6A39-4FBA-92FB-1629E22BE71F}">
      <text>
        <r>
          <rPr>
            <sz val="9"/>
            <color indexed="81"/>
            <rFont val="Tahoma"/>
            <family val="2"/>
          </rPr>
          <t xml:space="preserve">
Reintegro</t>
        </r>
      </text>
    </comment>
  </commentList>
</comments>
</file>

<file path=xl/sharedStrings.xml><?xml version="1.0" encoding="utf-8"?>
<sst xmlns="http://schemas.openxmlformats.org/spreadsheetml/2006/main" count="124" uniqueCount="123">
  <si>
    <t>UNIDAD TÉCNICA EJECUTORA DE TITULACIÓN DE TERRENOS DEL ESTADO</t>
  </si>
  <si>
    <t xml:space="preserve">DEPARTAMENTO ADMINISTRATIVO Y FINANCIERO </t>
  </si>
  <si>
    <t>DIVISIÓN FINANCIERA</t>
  </si>
  <si>
    <t>VALORES EN RD$</t>
  </si>
  <si>
    <t>Detalle</t>
  </si>
  <si>
    <t>Presupuesto Inicial</t>
  </si>
  <si>
    <t>Presupuesto Modificado</t>
  </si>
  <si>
    <t>Enero</t>
  </si>
  <si>
    <t>Febrero</t>
  </si>
  <si>
    <t>Marzo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</si>
  <si>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</si>
  <si>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</si>
  <si>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</si>
  <si>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</si>
  <si>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</si>
  <si>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</si>
  <si>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</si>
  <si>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</si>
  <si>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Total Ejecutado</t>
  </si>
  <si>
    <t>2.</t>
  </si>
  <si>
    <t>REMUNERACIONES Y CONTRIBUCIONES</t>
  </si>
  <si>
    <t>2.1.1</t>
  </si>
  <si>
    <t>REMUNERACIONES</t>
  </si>
  <si>
    <t>2.1.2</t>
  </si>
  <si>
    <t>SOBRESUELDOS</t>
  </si>
  <si>
    <t>2.1.5</t>
  </si>
  <si>
    <t>CONTRIBUCIONES A LA SEGURIDAD SOCIAL</t>
  </si>
  <si>
    <t>CONTRATACIÓN DE SERVICIOS</t>
  </si>
  <si>
    <t>2.2.1</t>
  </si>
  <si>
    <t>SERVICIOS BÁSICOS</t>
  </si>
  <si>
    <t>2.2.2</t>
  </si>
  <si>
    <t>PUBLICIDAD, IMPRESIÓN Y ENCUADERNACIÓN</t>
  </si>
  <si>
    <t>2.2.3</t>
  </si>
  <si>
    <t>VIÁTICOS</t>
  </si>
  <si>
    <t>2.2.4</t>
  </si>
  <si>
    <t>TRANSPORTE Y ALMACENAJE</t>
  </si>
  <si>
    <t>2.2.5</t>
  </si>
  <si>
    <t xml:space="preserve">ALQUILERES Y RENTAS   </t>
  </si>
  <si>
    <t>2.2.6</t>
  </si>
  <si>
    <t xml:space="preserve">SEGUROS  </t>
  </si>
  <si>
    <t>2.2.7</t>
  </si>
  <si>
    <t>SERVICIOS DE CONSERVACIÓN, REPARACIONES MENORES E INSTALACIONES TEMPORALES</t>
  </si>
  <si>
    <t>2.2.8</t>
  </si>
  <si>
    <t>OTROS SERVICIOS NO INCLUIDOS EN CONCEPTOS ANTERIORES</t>
  </si>
  <si>
    <t>2.2.9</t>
  </si>
  <si>
    <t>OTRAS CONTRATACIONES DE SERVICIOS</t>
  </si>
  <si>
    <t xml:space="preserve">MATERIALES Y SUMINISTROS </t>
  </si>
  <si>
    <t>2.3.1</t>
  </si>
  <si>
    <t>ALIMENTOS Y PRODUCTOS AGROFORESTALES</t>
  </si>
  <si>
    <t>2.3.2</t>
  </si>
  <si>
    <t>TEXTILES Y VESTUARIOS</t>
  </si>
  <si>
    <t>2.3.3</t>
  </si>
  <si>
    <t>PAPEL, CARTÓN E IMPRESOS</t>
  </si>
  <si>
    <t>2.3.5</t>
  </si>
  <si>
    <t>CUERO, CAUCHO Y PLÁSTICO</t>
  </si>
  <si>
    <t>2.3.6</t>
  </si>
  <si>
    <t>PRODUCTOS DE MINERALES, METÁLICOS Y NO METÁLICOS</t>
  </si>
  <si>
    <t>2.3.7</t>
  </si>
  <si>
    <t>COMBUSTIBLE, LUBRICANTES, PRODUCTOS QUÍMICOS Y CONEXOS</t>
  </si>
  <si>
    <t>2.3.9</t>
  </si>
  <si>
    <t>BIENES MUEBLES, INMUEBLES E INTANGIBLES</t>
  </si>
  <si>
    <t>2.6.1</t>
  </si>
  <si>
    <t xml:space="preserve">MOBILIARIO Y EQUIPO   </t>
  </si>
  <si>
    <t>2.6.2</t>
  </si>
  <si>
    <t>MOBILIARIOS Y EQUIPOS DE AUDIO, AUDIOVISUAL, RECREATIVO Y EDUCACIONAL</t>
  </si>
  <si>
    <t>2.6.3</t>
  </si>
  <si>
    <t>EQUIPO E INSTRUMENTAL, CIENTÍFICO Y LABORATORIO</t>
  </si>
  <si>
    <t>2.6.4</t>
  </si>
  <si>
    <t>VEHÍCULOS Y EQUIPOS DE TRANSPORTE, TRACCIÓN Y ELEVACIÓN</t>
  </si>
  <si>
    <t>2.6.5</t>
  </si>
  <si>
    <t>MAQUINARIAS, OTROS EQUIPOS Y HERRAMIENTAS</t>
  </si>
  <si>
    <t>2.6.6</t>
  </si>
  <si>
    <t>EQUIPOS DE DEFENSA Y SEGURIDAD</t>
  </si>
  <si>
    <t>2.6.8</t>
  </si>
  <si>
    <t>TOTAL GASTOS</t>
  </si>
  <si>
    <t>INCREMENTO DE ACTIVOS FINANCIEROS</t>
  </si>
  <si>
    <t xml:space="preserve">4.1.1 </t>
  </si>
  <si>
    <t>INCREMENTO DE ACTIVOS FINANCIEROS CORRIENTES</t>
  </si>
  <si>
    <t xml:space="preserve">4.1.2 </t>
  </si>
  <si>
    <t>INCREMENTO DE ACTIVOS FINANCIEROS NO CORRIENTES</t>
  </si>
  <si>
    <t>DISMINUCION DE PASIVOS</t>
  </si>
  <si>
    <t xml:space="preserve">4.2.1 </t>
  </si>
  <si>
    <t>DISMINUCION DE PASIVOS CORRIENTES</t>
  </si>
  <si>
    <t xml:space="preserve">4.2.2  </t>
  </si>
  <si>
    <t>DISMINUCION DE PASIVOS NO CORRIENTES</t>
  </si>
  <si>
    <t>DISMINUCION DE FONDOS DE TERCEROS</t>
  </si>
  <si>
    <t>4.2.1</t>
  </si>
  <si>
    <t>DISMINUCION DE DEPOSITOS FONDOS DE TERCEROS</t>
  </si>
  <si>
    <t>TOTAL GASTOS Y APLICACIONES FINANCIERAS</t>
  </si>
  <si>
    <t>Revisado por</t>
  </si>
  <si>
    <t>Mildred Rodríguez</t>
  </si>
  <si>
    <t>Encargada Financiera</t>
  </si>
  <si>
    <t>Presupuesto Vigente</t>
  </si>
  <si>
    <t>DIETAS Y GASTOS DE REPRESENTACION</t>
  </si>
  <si>
    <t>GRATIFICACIONES Y BONIFICACIONES</t>
  </si>
  <si>
    <t>PRODUCTOS FARMACEUTICOS</t>
  </si>
  <si>
    <t>Aprobado por</t>
  </si>
  <si>
    <t xml:space="preserve">2.1.3 </t>
  </si>
  <si>
    <t>2.1.4</t>
  </si>
  <si>
    <t>2.3.4</t>
  </si>
  <si>
    <t>PRODUCTOS Y ÚTILES VARIOS</t>
  </si>
  <si>
    <t>BIENES INTANGIBLES</t>
  </si>
  <si>
    <t>Preparado por</t>
  </si>
  <si>
    <t>Arosa Echenique</t>
  </si>
  <si>
    <t>OBRAS</t>
  </si>
  <si>
    <t>2.7.1</t>
  </si>
  <si>
    <t>OBRAS EN EDIFICACIONES</t>
  </si>
  <si>
    <t>Yelidá Emilia Iluminada García Fermín</t>
  </si>
  <si>
    <t>Encargada Administrativa y Financiera</t>
  </si>
  <si>
    <t>______________________________</t>
  </si>
  <si>
    <t>%</t>
  </si>
  <si>
    <t>BALANCE</t>
  </si>
  <si>
    <t>Observaciones:</t>
  </si>
  <si>
    <t xml:space="preserve">2. Se presenta el gasto por mes; cada mes se debe actualizar el gasto devengado de los meses anteriores. </t>
  </si>
  <si>
    <t xml:space="preserve">3. Se presenta la clasificación objetal del gasto a nivel de cuenta. </t>
  </si>
  <si>
    <t>4.   TOTAL APLICACIONES FINANCIERAS</t>
  </si>
  <si>
    <t>1. Gasto devengado.  Son los recursos financieros que surgen con la  obligación de pago por la recepción conforme de obras, bienes y oportunamente contratados o, en los casos de gastos sin contraprestación,  por haberse cumplido los  requisitos administrativos dispuestos por el reglamento de la citada ley.</t>
  </si>
  <si>
    <t>6. Fuente: Reportes del SIGEF.</t>
  </si>
  <si>
    <t>5. Fecha de registro: el día 10 del mes siguiente al mes analizado.</t>
  </si>
  <si>
    <t>4. Fecha de imputación: último día del mes analizado.</t>
  </si>
  <si>
    <t>Abril</t>
  </si>
  <si>
    <t>Analista de Presupfuesto</t>
  </si>
  <si>
    <t>EJECUCIÓN DE GASTOS Y APLICACIONES FINANCIERAS NOVIEMBRE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</si>
</sst>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#,##0.00000000"/>
    <numFmt numFmtId="165" formatCode="_-* #,##0.00\ _€_-;\-* #,##0.00\ _€_-;_-* &quot;-&quot;??\ _€_-;_-@_-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12"/>
      <color theme="1"/>
      <name val="Arial"/>
      <family val="2"/>
    </font>
    <font>
      <sz val="12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12"/>
      <color rgb="FF0070C0"/>
      <name val="Arial"/>
      <family val="2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b/>
      <sz val="11"/>
      <color theme="0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b/>
      <sz val="10"/>
      <name val="Arial"/>
      <family val="2"/>
    </font>
    <font>
      <b/>
      <sz val="10"/>
      <color rgb="FF000000"/>
      <name val="Arial"/>
      <family val="2"/>
    </font>
    <font>
      <sz val="10"/>
      <name val="Arial"/>
      <family val="2"/>
    </font>
    <font>
      <u/>
      <sz val="11"/>
      <color theme="1"/>
      <name val="Arial"/>
      <family val="2"/>
    </font>
    <font>
      <sz val="9"/>
      <name val="Arial"/>
      <family val="2"/>
    </font>
    <font>
      <sz val="9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 tint="0.399975585192419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theme="3" tint="0.3999450666829432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4">
    <xf numFmtId="0" fontId="0" fillId="0" borderId="0" xfId="0"/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49" fontId="4" fillId="0" borderId="0" xfId="0" applyNumberFormat="1" applyFont="1" applyAlignment="1">
      <alignment vertical="center"/>
    </xf>
    <xf numFmtId="0" fontId="9" fillId="0" borderId="0" xfId="0" applyFont="1" applyAlignment="1">
      <alignment vertical="center"/>
    </xf>
    <xf numFmtId="0" fontId="10" fillId="2" borderId="2" xfId="0" applyFont="1" applyFill="1" applyBorder="1" applyAlignment="1">
      <alignment horizontal="center" vertical="center" wrapText="1"/>
    </xf>
    <xf numFmtId="43" fontId="10" fillId="2" borderId="1" xfId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1" fillId="4" borderId="5" xfId="0" applyFont="1" applyFill="1" applyBorder="1" applyAlignment="1">
      <alignment vertical="center"/>
    </xf>
    <xf numFmtId="43" fontId="11" fillId="4" borderId="5" xfId="1" applyFont="1" applyFill="1" applyBorder="1" applyAlignment="1">
      <alignment vertical="center"/>
    </xf>
    <xf numFmtId="10" fontId="11" fillId="4" borderId="5" xfId="2" applyNumberFormat="1" applyFont="1" applyFill="1" applyBorder="1" applyAlignment="1">
      <alignment horizontal="center" vertical="center"/>
    </xf>
    <xf numFmtId="0" fontId="12" fillId="5" borderId="6" xfId="0" applyFont="1" applyFill="1" applyBorder="1" applyAlignment="1">
      <alignment horizontal="left" vertical="center" wrapText="1"/>
    </xf>
    <xf numFmtId="0" fontId="12" fillId="5" borderId="6" xfId="0" applyFont="1" applyFill="1" applyBorder="1" applyAlignment="1">
      <alignment vertical="center" wrapText="1"/>
    </xf>
    <xf numFmtId="43" fontId="11" fillId="5" borderId="6" xfId="1" applyFont="1" applyFill="1" applyBorder="1" applyAlignment="1">
      <alignment vertical="center"/>
    </xf>
    <xf numFmtId="10" fontId="5" fillId="5" borderId="4" xfId="2" applyNumberFormat="1" applyFont="1" applyFill="1" applyBorder="1" applyAlignment="1">
      <alignment horizontal="center" vertical="center"/>
    </xf>
    <xf numFmtId="0" fontId="13" fillId="3" borderId="4" xfId="0" applyFont="1" applyFill="1" applyBorder="1" applyAlignment="1">
      <alignment horizontal="left" vertical="center" wrapText="1"/>
    </xf>
    <xf numFmtId="43" fontId="14" fillId="3" borderId="4" xfId="1" applyFont="1" applyFill="1" applyBorder="1" applyAlignment="1">
      <alignment horizontal="center" vertical="center" shrinkToFit="1"/>
    </xf>
    <xf numFmtId="10" fontId="11" fillId="3" borderId="4" xfId="2" applyNumberFormat="1" applyFont="1" applyFill="1" applyBorder="1" applyAlignment="1">
      <alignment horizontal="center" vertical="center"/>
    </xf>
    <xf numFmtId="0" fontId="5" fillId="0" borderId="4" xfId="0" applyFont="1" applyBorder="1" applyAlignment="1">
      <alignment horizontal="left" vertical="center" wrapText="1"/>
    </xf>
    <xf numFmtId="43" fontId="5" fillId="0" borderId="4" xfId="1" applyFont="1" applyFill="1" applyBorder="1" applyAlignment="1">
      <alignment horizontal="left" vertical="center"/>
    </xf>
    <xf numFmtId="43" fontId="15" fillId="0" borderId="4" xfId="1" applyFont="1" applyFill="1" applyBorder="1" applyAlignment="1">
      <alignment horizontal="left" vertical="center"/>
    </xf>
    <xf numFmtId="43" fontId="5" fillId="0" borderId="4" xfId="1" applyFont="1" applyBorder="1" applyAlignment="1">
      <alignment vertical="center"/>
    </xf>
    <xf numFmtId="10" fontId="5" fillId="0" borderId="4" xfId="2" applyNumberFormat="1" applyFont="1" applyBorder="1" applyAlignment="1">
      <alignment horizontal="center" vertical="center"/>
    </xf>
    <xf numFmtId="43" fontId="6" fillId="0" borderId="0" xfId="0" applyNumberFormat="1" applyFont="1" applyAlignment="1">
      <alignment vertical="center"/>
    </xf>
    <xf numFmtId="43" fontId="11" fillId="3" borderId="4" xfId="1" applyFont="1" applyFill="1" applyBorder="1" applyAlignment="1">
      <alignment vertical="center"/>
    </xf>
    <xf numFmtId="4" fontId="5" fillId="0" borderId="4" xfId="0" applyNumberFormat="1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15" fillId="0" borderId="4" xfId="0" applyFont="1" applyBorder="1" applyAlignment="1">
      <alignment vertical="center"/>
    </xf>
    <xf numFmtId="43" fontId="5" fillId="0" borderId="4" xfId="0" applyNumberFormat="1" applyFont="1" applyBorder="1" applyAlignment="1">
      <alignment vertical="center"/>
    </xf>
    <xf numFmtId="164" fontId="5" fillId="0" borderId="4" xfId="0" applyNumberFormat="1" applyFont="1" applyBorder="1" applyAlignment="1">
      <alignment vertical="center"/>
    </xf>
    <xf numFmtId="0" fontId="5" fillId="0" borderId="0" xfId="0" applyFont="1" applyAlignment="1">
      <alignment vertical="center"/>
    </xf>
    <xf numFmtId="0" fontId="12" fillId="5" borderId="6" xfId="0" applyFont="1" applyFill="1" applyBorder="1" applyAlignment="1">
      <alignment horizontal="left" vertical="center"/>
    </xf>
    <xf numFmtId="0" fontId="11" fillId="5" borderId="6" xfId="0" applyFont="1" applyFill="1" applyBorder="1" applyAlignment="1">
      <alignment vertical="center" wrapText="1"/>
    </xf>
    <xf numFmtId="0" fontId="11" fillId="3" borderId="4" xfId="0" applyFont="1" applyFill="1" applyBorder="1" applyAlignment="1">
      <alignment horizontal="left" vertical="center" wrapText="1"/>
    </xf>
    <xf numFmtId="43" fontId="11" fillId="3" borderId="4" xfId="1" applyFont="1" applyFill="1" applyBorder="1" applyAlignment="1">
      <alignment horizontal="right" vertical="center"/>
    </xf>
    <xf numFmtId="43" fontId="13" fillId="3" borderId="4" xfId="1" applyFont="1" applyFill="1" applyBorder="1" applyAlignment="1">
      <alignment horizontal="right" vertical="center"/>
    </xf>
    <xf numFmtId="43" fontId="5" fillId="3" borderId="4" xfId="1" applyFont="1" applyFill="1" applyBorder="1" applyAlignment="1">
      <alignment vertical="center"/>
    </xf>
    <xf numFmtId="0" fontId="5" fillId="0" borderId="4" xfId="0" applyFont="1" applyBorder="1" applyAlignment="1">
      <alignment vertical="center" wrapText="1"/>
    </xf>
    <xf numFmtId="43" fontId="5" fillId="0" borderId="4" xfId="1" applyFont="1" applyBorder="1" applyAlignment="1">
      <alignment horizontal="right" vertical="center"/>
    </xf>
    <xf numFmtId="43" fontId="15" fillId="0" borderId="4" xfId="1" applyFont="1" applyBorder="1" applyAlignment="1">
      <alignment horizontal="right" vertical="center"/>
    </xf>
    <xf numFmtId="0" fontId="5" fillId="0" borderId="7" xfId="0" applyFont="1" applyBorder="1" applyAlignment="1">
      <alignment vertical="center" wrapText="1"/>
    </xf>
    <xf numFmtId="43" fontId="5" fillId="0" borderId="7" xfId="1" applyFont="1" applyBorder="1" applyAlignment="1">
      <alignment horizontal="right" vertical="center"/>
    </xf>
    <xf numFmtId="43" fontId="5" fillId="0" borderId="7" xfId="1" applyFont="1" applyFill="1" applyBorder="1" applyAlignment="1">
      <alignment horizontal="left" vertical="center"/>
    </xf>
    <xf numFmtId="43" fontId="15" fillId="0" borderId="7" xfId="1" applyFont="1" applyBorder="1" applyAlignment="1">
      <alignment horizontal="right" vertical="center"/>
    </xf>
    <xf numFmtId="0" fontId="15" fillId="0" borderId="0" xfId="0" applyFont="1" applyAlignment="1">
      <alignment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43" fontId="9" fillId="0" borderId="0" xfId="0" applyNumberFormat="1" applyFont="1" applyAlignment="1">
      <alignment vertical="center"/>
    </xf>
    <xf numFmtId="0" fontId="12" fillId="0" borderId="0" xfId="0" applyFont="1" applyAlignment="1">
      <alignment horizontal="center" vertical="center"/>
    </xf>
    <xf numFmtId="0" fontId="16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17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43" fontId="5" fillId="0" borderId="7" xfId="1" applyFont="1" applyBorder="1" applyAlignment="1">
      <alignment vertical="center"/>
    </xf>
    <xf numFmtId="10" fontId="5" fillId="0" borderId="7" xfId="2" applyNumberFormat="1" applyFont="1" applyBorder="1" applyAlignment="1">
      <alignment horizontal="center" vertical="center"/>
    </xf>
    <xf numFmtId="0" fontId="15" fillId="0" borderId="4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15" fillId="0" borderId="7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43" fontId="15" fillId="0" borderId="7" xfId="1" applyFont="1" applyFill="1" applyBorder="1" applyAlignment="1">
      <alignment horizontal="left" vertical="center"/>
    </xf>
    <xf numFmtId="4" fontId="5" fillId="0" borderId="7" xfId="0" applyNumberFormat="1" applyFont="1" applyBorder="1" applyAlignment="1">
      <alignment vertical="center"/>
    </xf>
    <xf numFmtId="0" fontId="6" fillId="0" borderId="0" xfId="0" applyFont="1" applyAlignment="1">
      <alignment vertical="center" wrapText="1"/>
    </xf>
    <xf numFmtId="0" fontId="11" fillId="0" borderId="0" xfId="0" applyFont="1" applyAlignment="1">
      <alignment horizontal="left" vertical="center"/>
    </xf>
    <xf numFmtId="0" fontId="6" fillId="0" borderId="0" xfId="0" applyFont="1" applyAlignment="1">
      <alignment horizontal="left" vertical="top"/>
    </xf>
    <xf numFmtId="0" fontId="12" fillId="4" borderId="5" xfId="0" applyFont="1" applyFill="1" applyBorder="1" applyAlignment="1">
      <alignment vertical="center"/>
    </xf>
    <xf numFmtId="0" fontId="9" fillId="0" borderId="8" xfId="0" applyFont="1" applyBorder="1" applyAlignment="1">
      <alignment vertical="center"/>
    </xf>
    <xf numFmtId="43" fontId="18" fillId="0" borderId="0" xfId="0" applyNumberFormat="1" applyFont="1" applyAlignment="1">
      <alignment vertical="center"/>
    </xf>
    <xf numFmtId="4" fontId="0" fillId="0" borderId="0" xfId="0" applyNumberFormat="1"/>
    <xf numFmtId="165" fontId="6" fillId="0" borderId="0" xfId="0" applyNumberFormat="1" applyFont="1" applyAlignment="1">
      <alignment vertical="center"/>
    </xf>
    <xf numFmtId="0" fontId="9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justify" vertical="top" wrapText="1"/>
    </xf>
    <xf numFmtId="0" fontId="6" fillId="0" borderId="0" xfId="0" applyFont="1" applyAlignment="1">
      <alignment horizontal="left" vertical="top" wrapText="1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9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12" fillId="0" borderId="9" xfId="0" applyFont="1" applyBorder="1" applyAlignment="1">
      <alignment horizontal="center" vertical="center"/>
    </xf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176068</xdr:colOff>
      <xdr:row>0</xdr:row>
      <xdr:rowOff>45220</xdr:rowOff>
    </xdr:from>
    <xdr:to>
      <xdr:col>1</xdr:col>
      <xdr:colOff>2230886</xdr:colOff>
      <xdr:row>6</xdr:row>
      <xdr:rowOff>0</xdr:rowOff>
    </xdr:to>
    <xdr:pic>
      <xdr:nvPicPr>
        <xdr:cNvPr id="2" name="Picture 2" descr="Text&#10;&#10;Description automatically generated">
          <a:extLst>
            <a:ext uri="{FF2B5EF4-FFF2-40B4-BE49-F238E27FC236}">
              <a16:creationId xmlns:a16="http://schemas.microsoft.com/office/drawing/2014/main" id="{B91C3B35-94AA-4908-91B0-F5B7F6D2D4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068" y="235720"/>
          <a:ext cx="2523924" cy="942999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18</xdr:col>
      <xdr:colOff>202407</xdr:colOff>
      <xdr:row>0</xdr:row>
      <xdr:rowOff>0</xdr:rowOff>
    </xdr:from>
    <xdr:ext cx="1626015" cy="1252244"/>
    <xdr:pic>
      <xdr:nvPicPr>
        <xdr:cNvPr id="3" name="Picture 1">
          <a:extLst>
            <a:ext uri="{FF2B5EF4-FFF2-40B4-BE49-F238E27FC236}">
              <a16:creationId xmlns:a16="http://schemas.microsoft.com/office/drawing/2014/main" id="{9A82E7C6-5EE6-410C-9FEB-97DAE0106A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9845" y="140787"/>
          <a:ext cx="1626015" cy="1252244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D22085-E113-42AA-8661-3FBE89599AFE}">
  <sheetPr>
    <tabColor rgb="FF00B0F0"/>
  </sheetPr>
  <dimension ref="A1:AE77"/>
  <sheetViews>
    <sheetView showGridLines="0" tabSelected="1" topLeftCell="A20" zoomScale="85" zoomScaleNormal="85" zoomScaleSheetLayoutView="70" workbookViewId="0">
      <selection activeCell="B48" sqref="B48"/>
    </sheetView>
  </sheetViews>
  <sheetFormatPr baseColWidth="10" defaultColWidth="8.7109375" defaultRowHeight="14.25" x14ac:dyDescent="0.25"/>
  <cols>
    <col min="1" max="1" width="7" style="52" customWidth="1"/>
    <col min="2" max="2" width="52.5703125" style="4" customWidth="1"/>
    <col min="3" max="3" width="19.85546875" style="4" hidden="1" customWidth="1"/>
    <col min="4" max="4" width="1.7109375" style="4" hidden="1" customWidth="1"/>
    <col min="5" max="5" width="16" style="4" bestFit="1" customWidth="1"/>
    <col min="6" max="6" width="14.85546875" style="4" bestFit="1" customWidth="1"/>
    <col min="7" max="7" width="14.85546875" style="53" bestFit="1" customWidth="1"/>
    <col min="8" max="12" width="14.85546875" style="4" bestFit="1" customWidth="1"/>
    <col min="13" max="13" width="17.42578125" style="4" customWidth="1"/>
    <col min="14" max="14" width="17.7109375" style="4" customWidth="1"/>
    <col min="15" max="16" width="14.140625" style="4" bestFit="1" customWidth="1"/>
    <col min="17" max="17" width="20" style="4" hidden="1" customWidth="1"/>
    <col min="18" max="18" width="17.5703125" style="4" customWidth="1"/>
    <col min="19" max="19" width="15.140625" style="6" bestFit="1" customWidth="1"/>
    <col min="20" max="20" width="10.5703125" style="6" customWidth="1"/>
    <col min="21" max="21" width="16.85546875" style="4" bestFit="1" customWidth="1"/>
    <col min="22" max="22" width="14.85546875" style="4" bestFit="1" customWidth="1"/>
    <col min="23" max="16384" width="8.7109375" style="4"/>
  </cols>
  <sheetData>
    <row r="1" spans="1:21" ht="15" x14ac:dyDescent="0.25">
      <c r="A1" s="1"/>
      <c r="B1" s="2"/>
      <c r="C1" s="2"/>
      <c r="D1" s="2"/>
      <c r="E1" s="2"/>
      <c r="F1" s="2"/>
      <c r="G1" s="5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1" ht="15" x14ac:dyDescent="0.25">
      <c r="A2" s="1"/>
      <c r="B2" s="2"/>
      <c r="C2" s="2"/>
      <c r="D2" s="2"/>
      <c r="E2" s="2"/>
      <c r="F2" s="2"/>
      <c r="G2" s="3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1" ht="3" customHeight="1" x14ac:dyDescent="0.25">
      <c r="A3" s="1"/>
      <c r="B3" s="2"/>
      <c r="C3" s="2"/>
      <c r="D3" s="2"/>
      <c r="E3" s="2"/>
      <c r="F3" s="2"/>
      <c r="G3" s="3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1" ht="15" x14ac:dyDescent="0.25">
      <c r="A4" s="1"/>
      <c r="B4" s="2"/>
      <c r="C4" s="2"/>
      <c r="D4" s="2"/>
      <c r="E4" s="2"/>
      <c r="F4" s="2"/>
      <c r="G4" s="3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1" ht="15" x14ac:dyDescent="0.25">
      <c r="A5" s="1"/>
      <c r="B5" s="2"/>
      <c r="C5" s="2"/>
      <c r="D5" s="2"/>
      <c r="E5" s="2"/>
      <c r="F5" s="2"/>
      <c r="G5" s="3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1" ht="15" x14ac:dyDescent="0.25">
      <c r="A6" s="1"/>
      <c r="B6" s="2"/>
      <c r="C6" s="2"/>
      <c r="D6" s="2"/>
      <c r="E6" s="2"/>
      <c r="F6" s="2"/>
      <c r="G6" s="3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1" ht="7.5" customHeight="1" x14ac:dyDescent="0.25">
      <c r="A7" s="1"/>
      <c r="B7" s="2"/>
      <c r="C7" s="2"/>
      <c r="D7" s="2"/>
      <c r="E7" s="2"/>
      <c r="F7" s="2"/>
      <c r="G7" s="3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1" ht="15.75" x14ac:dyDescent="0.25">
      <c r="A8" s="78" t="s">
        <v>0</v>
      </c>
      <c r="B8" s="78"/>
      <c r="C8" s="78"/>
      <c r="D8" s="78"/>
      <c r="E8" s="78"/>
      <c r="F8" s="78"/>
      <c r="G8" s="78"/>
      <c r="H8" s="78"/>
      <c r="I8" s="78"/>
      <c r="J8" s="78"/>
      <c r="K8" s="78"/>
      <c r="L8" s="78"/>
      <c r="M8" s="78"/>
      <c r="N8" s="78"/>
      <c r="O8" s="78"/>
      <c r="P8" s="78"/>
      <c r="Q8" s="78"/>
      <c r="R8" s="78"/>
      <c r="S8" s="78"/>
      <c r="T8" s="78"/>
    </row>
    <row r="9" spans="1:21" ht="15.75" x14ac:dyDescent="0.25">
      <c r="A9" s="79" t="s">
        <v>1</v>
      </c>
      <c r="B9" s="79"/>
      <c r="C9" s="79"/>
      <c r="D9" s="79"/>
      <c r="E9" s="79"/>
      <c r="F9" s="79"/>
      <c r="G9" s="79"/>
      <c r="H9" s="79"/>
      <c r="I9" s="79"/>
      <c r="J9" s="79"/>
      <c r="K9" s="79"/>
      <c r="L9" s="79"/>
      <c r="M9" s="79"/>
      <c r="N9" s="79"/>
      <c r="O9" s="79"/>
      <c r="P9" s="79"/>
      <c r="Q9" s="79"/>
      <c r="R9" s="79"/>
      <c r="S9" s="79"/>
      <c r="T9" s="79"/>
    </row>
    <row r="10" spans="1:21" ht="15.75" x14ac:dyDescent="0.25">
      <c r="A10" s="79" t="s">
        <v>2</v>
      </c>
      <c r="B10" s="79"/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  <c r="P10" s="79"/>
      <c r="Q10" s="79"/>
      <c r="R10" s="79"/>
      <c r="S10" s="79"/>
      <c r="T10" s="79"/>
    </row>
    <row r="11" spans="1:21" ht="15.75" x14ac:dyDescent="0.25">
      <c r="A11" s="79" t="s">
        <v>122</v>
      </c>
      <c r="B11" s="79"/>
      <c r="C11" s="79"/>
      <c r="D11" s="79"/>
      <c r="E11" s="79"/>
      <c r="F11" s="79"/>
      <c r="G11" s="79"/>
      <c r="H11" s="79"/>
      <c r="I11" s="79"/>
      <c r="J11" s="79"/>
      <c r="K11" s="79"/>
      <c r="L11" s="79"/>
      <c r="M11" s="79"/>
      <c r="N11" s="79"/>
      <c r="O11" s="79"/>
      <c r="P11" s="79"/>
      <c r="Q11" s="79"/>
      <c r="R11" s="79"/>
      <c r="S11" s="79"/>
      <c r="T11" s="79"/>
    </row>
    <row r="12" spans="1:21" ht="27.75" customHeight="1" x14ac:dyDescent="0.25">
      <c r="A12" s="79" t="s">
        <v>3</v>
      </c>
      <c r="B12" s="79"/>
      <c r="C12" s="79"/>
      <c r="D12" s="79"/>
      <c r="E12" s="79"/>
      <c r="F12" s="79"/>
      <c r="G12" s="79"/>
      <c r="H12" s="79"/>
      <c r="I12" s="79"/>
      <c r="J12" s="79"/>
      <c r="K12" s="79"/>
      <c r="L12" s="79"/>
      <c r="M12" s="79"/>
      <c r="N12" s="79"/>
      <c r="O12" s="79"/>
      <c r="P12" s="79"/>
      <c r="Q12" s="79"/>
      <c r="R12" s="79"/>
      <c r="S12" s="79"/>
      <c r="T12" s="79"/>
    </row>
    <row r="13" spans="1:21" ht="35.25" customHeight="1" x14ac:dyDescent="0.25">
      <c r="A13" s="74" t="s">
        <v>4</v>
      </c>
      <c r="B13" s="75"/>
      <c r="C13" s="8" t="s">
        <v>5</v>
      </c>
      <c r="D13" s="8" t="s">
        <v>6</v>
      </c>
      <c r="E13" s="8" t="s">
        <v>92</v>
      </c>
      <c r="F13" s="8" t="s">
        <v>7</v>
      </c>
      <c r="G13" s="8" t="s">
        <v>8</v>
      </c>
      <c r="H13" s="8" t="s">
        <v>9</v>
      </c>
      <c r="I13" s="8" t="s">
        <v>120</v>
      </c>
      <c r="J13" s="8" t="s">
        <v>10</v>
      </c>
      <c r="K13" s="8" t="s">
        <v>11</v>
      </c>
      <c r="L13" s="8" t="s">
        <v>12</v>
      </c>
      <c r="M13" s="8" t="s">
        <v>13</v>
      </c>
      <c r="N13" s="8" t="s">
        <v>14</v>
      </c>
      <c r="O13" s="8" t="s">
        <v>15</v>
      </c>
      <c r="P13" s="8" t="s">
        <v>16</v>
      </c>
      <c r="Q13" s="8" t="s">
        <v>17</v>
      </c>
      <c r="R13" s="8" t="s">
        <v>18</v>
      </c>
      <c r="S13" s="7" t="s">
        <v>111</v>
      </c>
      <c r="T13" s="9" t="s">
        <v>110</v>
      </c>
      <c r="U13" s="70"/>
    </row>
    <row r="14" spans="1:21" s="2" customFormat="1" ht="22.5" customHeight="1" x14ac:dyDescent="0.25">
      <c r="A14" s="10"/>
      <c r="B14" s="67" t="s">
        <v>88</v>
      </c>
      <c r="C14" s="11">
        <f t="shared" ref="C14:S14" si="0">+C15+C52</f>
        <v>770738834.99999988</v>
      </c>
      <c r="D14" s="11">
        <f t="shared" si="0"/>
        <v>0</v>
      </c>
      <c r="E14" s="11">
        <f t="shared" si="0"/>
        <v>740338834.99999988</v>
      </c>
      <c r="F14" s="11">
        <f t="shared" si="0"/>
        <v>24441759.199999999</v>
      </c>
      <c r="G14" s="11">
        <f t="shared" si="0"/>
        <v>39013594.609999999</v>
      </c>
      <c r="H14" s="11">
        <f t="shared" si="0"/>
        <v>45567769.140000001</v>
      </c>
      <c r="I14" s="11">
        <f t="shared" si="0"/>
        <v>51865918.189999998</v>
      </c>
      <c r="J14" s="11">
        <f t="shared" si="0"/>
        <v>33821879.009999998</v>
      </c>
      <c r="K14" s="11">
        <f t="shared" si="0"/>
        <v>62679727.869999997</v>
      </c>
      <c r="L14" s="11">
        <f t="shared" si="0"/>
        <v>27786941.640000004</v>
      </c>
      <c r="M14" s="11">
        <f t="shared" si="0"/>
        <v>45449798.339999996</v>
      </c>
      <c r="N14" s="11">
        <f t="shared" si="0"/>
        <v>38879615.559999995</v>
      </c>
      <c r="O14" s="11">
        <f t="shared" si="0"/>
        <v>62867435.870000012</v>
      </c>
      <c r="P14" s="11">
        <f t="shared" si="0"/>
        <v>82400236</v>
      </c>
      <c r="Q14" s="11">
        <f t="shared" si="0"/>
        <v>0</v>
      </c>
      <c r="R14" s="11">
        <f t="shared" si="0"/>
        <v>514774675.43000001</v>
      </c>
      <c r="S14" s="11">
        <f t="shared" si="0"/>
        <v>225564159.56999999</v>
      </c>
      <c r="T14" s="12">
        <f>+R14/E14</f>
        <v>0.69532307518354086</v>
      </c>
    </row>
    <row r="15" spans="1:21" s="2" customFormat="1" ht="15.75" customHeight="1" x14ac:dyDescent="0.25">
      <c r="A15" s="13" t="s">
        <v>19</v>
      </c>
      <c r="B15" s="14" t="s">
        <v>74</v>
      </c>
      <c r="C15" s="15">
        <f>+C16+C22+C32+C41+C49</f>
        <v>770738834.99999988</v>
      </c>
      <c r="D15" s="15">
        <f>+D16+D22+D32+D41+D49</f>
        <v>0</v>
      </c>
      <c r="E15" s="15">
        <f t="shared" ref="E15:R15" si="1">+E16+E22+E32+E41+E49</f>
        <v>740338834.99999988</v>
      </c>
      <c r="F15" s="15">
        <f t="shared" si="1"/>
        <v>24441759.199999999</v>
      </c>
      <c r="G15" s="15">
        <f t="shared" si="1"/>
        <v>39013594.609999999</v>
      </c>
      <c r="H15" s="15">
        <f t="shared" si="1"/>
        <v>45567769.140000001</v>
      </c>
      <c r="I15" s="15">
        <f t="shared" si="1"/>
        <v>51865918.189999998</v>
      </c>
      <c r="J15" s="15">
        <f t="shared" si="1"/>
        <v>33821879.009999998</v>
      </c>
      <c r="K15" s="15">
        <f t="shared" si="1"/>
        <v>62679727.869999997</v>
      </c>
      <c r="L15" s="15">
        <f t="shared" si="1"/>
        <v>27786941.640000004</v>
      </c>
      <c r="M15" s="15">
        <f t="shared" si="1"/>
        <v>45449798.339999996</v>
      </c>
      <c r="N15" s="15">
        <f t="shared" si="1"/>
        <v>38879615.559999995</v>
      </c>
      <c r="O15" s="15">
        <f t="shared" si="1"/>
        <v>62867435.870000012</v>
      </c>
      <c r="P15" s="15">
        <f t="shared" si="1"/>
        <v>82400236</v>
      </c>
      <c r="Q15" s="15">
        <f t="shared" si="1"/>
        <v>0</v>
      </c>
      <c r="R15" s="15">
        <f t="shared" si="1"/>
        <v>514774675.43000001</v>
      </c>
      <c r="S15" s="15">
        <f t="shared" ref="S15" si="2">+S16+S22+S32+S41+S49</f>
        <v>225564159.56999999</v>
      </c>
      <c r="T15" s="16">
        <f>+R15/E15</f>
        <v>0.69532307518354086</v>
      </c>
    </row>
    <row r="16" spans="1:21" ht="22.5" customHeight="1" x14ac:dyDescent="0.25">
      <c r="A16" s="17">
        <v>2.1</v>
      </c>
      <c r="B16" s="17" t="s">
        <v>20</v>
      </c>
      <c r="C16" s="18">
        <f>SUM(C17:C21)</f>
        <v>381720651.97999996</v>
      </c>
      <c r="D16" s="18">
        <f t="shared" ref="D16:R16" si="3">SUM(D17:D21)</f>
        <v>0</v>
      </c>
      <c r="E16" s="18">
        <f t="shared" si="3"/>
        <v>381720651.97999996</v>
      </c>
      <c r="F16" s="18">
        <f t="shared" si="3"/>
        <v>22469010.899999999</v>
      </c>
      <c r="G16" s="18">
        <f t="shared" si="3"/>
        <v>22429298.740000002</v>
      </c>
      <c r="H16" s="18">
        <f t="shared" si="3"/>
        <v>22981347.34</v>
      </c>
      <c r="I16" s="18">
        <f t="shared" si="3"/>
        <v>39973044.770000003</v>
      </c>
      <c r="J16" s="18">
        <f t="shared" si="3"/>
        <v>24507783.239999998</v>
      </c>
      <c r="K16" s="18">
        <f t="shared" si="3"/>
        <v>22800178.07</v>
      </c>
      <c r="L16" s="18">
        <f t="shared" si="3"/>
        <v>23959397.390000004</v>
      </c>
      <c r="M16" s="18">
        <f t="shared" si="3"/>
        <v>24494516.670000002</v>
      </c>
      <c r="N16" s="18">
        <f t="shared" si="3"/>
        <v>23868625.469999999</v>
      </c>
      <c r="O16" s="18">
        <f t="shared" si="3"/>
        <v>44351358.740000002</v>
      </c>
      <c r="P16" s="18">
        <f t="shared" si="3"/>
        <v>45617420.100000001</v>
      </c>
      <c r="Q16" s="18">
        <f t="shared" si="3"/>
        <v>0</v>
      </c>
      <c r="R16" s="18">
        <f t="shared" si="3"/>
        <v>317451981.43000001</v>
      </c>
      <c r="S16" s="18">
        <f t="shared" ref="S16" si="4">SUM(S17:S21)</f>
        <v>64268670.549999982</v>
      </c>
      <c r="T16" s="19">
        <f>+R16/E16</f>
        <v>0.83163428487131663</v>
      </c>
      <c r="U16"/>
    </row>
    <row r="17" spans="1:22" ht="20.100000000000001" customHeight="1" x14ac:dyDescent="0.25">
      <c r="A17" s="57" t="s">
        <v>21</v>
      </c>
      <c r="B17" s="20" t="s">
        <v>22</v>
      </c>
      <c r="C17" s="21">
        <v>287964207.82999998</v>
      </c>
      <c r="D17" s="21">
        <v>0</v>
      </c>
      <c r="E17" s="21">
        <v>287964207.82999998</v>
      </c>
      <c r="F17" s="21">
        <v>19066871.66</v>
      </c>
      <c r="G17" s="22">
        <v>18964716.670000002</v>
      </c>
      <c r="H17" s="21">
        <v>19496226.98</v>
      </c>
      <c r="I17" s="21">
        <v>19415563.390000001</v>
      </c>
      <c r="J17" s="21">
        <v>19837003.02</v>
      </c>
      <c r="K17" s="21">
        <v>19286100</v>
      </c>
      <c r="L17" s="21">
        <v>20272696.010000002</v>
      </c>
      <c r="M17" s="21">
        <v>20761248.760000002</v>
      </c>
      <c r="N17" s="21">
        <v>20238700</v>
      </c>
      <c r="O17" s="21">
        <v>20502145.77</v>
      </c>
      <c r="P17" s="21">
        <v>41767180.920000002</v>
      </c>
      <c r="Q17" s="21"/>
      <c r="R17" s="21">
        <f>SUM(F17:Q17)</f>
        <v>239608453.18000001</v>
      </c>
      <c r="S17" s="23">
        <f>+E17-R17</f>
        <v>48355754.649999976</v>
      </c>
      <c r="T17" s="24">
        <f>+R17/E17</f>
        <v>0.83207720496101778</v>
      </c>
      <c r="U17"/>
    </row>
    <row r="18" spans="1:22" ht="20.100000000000001" customHeight="1" x14ac:dyDescent="0.25">
      <c r="A18" s="57" t="s">
        <v>23</v>
      </c>
      <c r="B18" s="20" t="s">
        <v>24</v>
      </c>
      <c r="C18" s="21">
        <v>53504491.200000003</v>
      </c>
      <c r="D18" s="21">
        <v>0</v>
      </c>
      <c r="E18" s="21">
        <v>53504491.200000003</v>
      </c>
      <c r="F18" s="21">
        <v>524000</v>
      </c>
      <c r="G18" s="22">
        <v>599000</v>
      </c>
      <c r="H18" s="21">
        <v>599000</v>
      </c>
      <c r="I18" s="21">
        <v>17690090</v>
      </c>
      <c r="J18" s="21">
        <v>1646770</v>
      </c>
      <c r="K18" s="21">
        <v>599000</v>
      </c>
      <c r="L18" s="21">
        <v>650666.67000000004</v>
      </c>
      <c r="M18" s="21">
        <v>644000</v>
      </c>
      <c r="N18" s="21">
        <v>569333.32999999996</v>
      </c>
      <c r="O18" s="21">
        <v>20782351.93</v>
      </c>
      <c r="P18" s="21">
        <v>670666.67000000004</v>
      </c>
      <c r="Q18" s="21"/>
      <c r="R18" s="21">
        <f>SUM(F18:Q18)</f>
        <v>44974878.600000001</v>
      </c>
      <c r="S18" s="23">
        <f>+E18-R18</f>
        <v>8529612.6000000015</v>
      </c>
      <c r="T18" s="24">
        <f>+R18/E18</f>
        <v>0.84058137160642687</v>
      </c>
      <c r="U18"/>
    </row>
    <row r="19" spans="1:22" ht="20.100000000000001" customHeight="1" x14ac:dyDescent="0.25">
      <c r="A19" s="57" t="s">
        <v>97</v>
      </c>
      <c r="B19" s="20" t="s">
        <v>93</v>
      </c>
      <c r="C19" s="21">
        <v>0</v>
      </c>
      <c r="D19" s="21">
        <v>0</v>
      </c>
      <c r="E19" s="21">
        <v>0</v>
      </c>
      <c r="F19" s="21">
        <v>0</v>
      </c>
      <c r="G19" s="22">
        <v>0</v>
      </c>
      <c r="H19" s="21">
        <v>0</v>
      </c>
      <c r="I19" s="21">
        <v>0</v>
      </c>
      <c r="J19" s="21"/>
      <c r="K19" s="21">
        <v>0</v>
      </c>
      <c r="L19" s="21">
        <v>0</v>
      </c>
      <c r="M19" s="21">
        <v>0</v>
      </c>
      <c r="N19" s="21">
        <v>0</v>
      </c>
      <c r="O19" s="21">
        <v>0</v>
      </c>
      <c r="P19" s="21">
        <v>0</v>
      </c>
      <c r="Q19" s="21"/>
      <c r="R19" s="21">
        <f>SUM(F19:Q19)</f>
        <v>0</v>
      </c>
      <c r="S19" s="23">
        <f>+E19-R19</f>
        <v>0</v>
      </c>
      <c r="T19" s="24">
        <v>0</v>
      </c>
      <c r="U19"/>
      <c r="V19"/>
    </row>
    <row r="20" spans="1:22" ht="20.100000000000001" customHeight="1" x14ac:dyDescent="0.25">
      <c r="A20" s="57" t="s">
        <v>98</v>
      </c>
      <c r="B20" s="20" t="s">
        <v>94</v>
      </c>
      <c r="C20" s="21">
        <v>0</v>
      </c>
      <c r="D20" s="21">
        <v>0</v>
      </c>
      <c r="E20" s="21">
        <v>0</v>
      </c>
      <c r="F20" s="21">
        <v>0</v>
      </c>
      <c r="G20" s="22">
        <v>0</v>
      </c>
      <c r="H20" s="21">
        <v>0</v>
      </c>
      <c r="I20" s="21">
        <v>0</v>
      </c>
      <c r="J20" s="21"/>
      <c r="K20" s="21">
        <v>0</v>
      </c>
      <c r="L20" s="21">
        <v>0</v>
      </c>
      <c r="M20" s="21">
        <v>0</v>
      </c>
      <c r="N20" s="21">
        <v>0</v>
      </c>
      <c r="O20" s="21">
        <v>0</v>
      </c>
      <c r="P20" s="21">
        <v>0</v>
      </c>
      <c r="Q20" s="21"/>
      <c r="R20" s="21">
        <f>SUM(F20:Q20)</f>
        <v>0</v>
      </c>
      <c r="S20" s="23">
        <f>+E20-R20</f>
        <v>0</v>
      </c>
      <c r="T20" s="24">
        <v>0</v>
      </c>
      <c r="U20"/>
      <c r="V20"/>
    </row>
    <row r="21" spans="1:22" ht="20.100000000000001" customHeight="1" x14ac:dyDescent="0.25">
      <c r="A21" s="57" t="s">
        <v>25</v>
      </c>
      <c r="B21" s="20" t="s">
        <v>26</v>
      </c>
      <c r="C21" s="21">
        <v>40251952.950000003</v>
      </c>
      <c r="D21" s="21">
        <v>0</v>
      </c>
      <c r="E21" s="21">
        <v>40251952.950000003</v>
      </c>
      <c r="F21" s="21">
        <v>2878139.24</v>
      </c>
      <c r="G21" s="22">
        <v>2865582.07</v>
      </c>
      <c r="H21" s="21">
        <v>2886120.36</v>
      </c>
      <c r="I21" s="21">
        <v>2867391.38</v>
      </c>
      <c r="J21" s="21">
        <v>3024010.22</v>
      </c>
      <c r="K21" s="21">
        <v>2915078.07</v>
      </c>
      <c r="L21" s="21">
        <v>3036034.71</v>
      </c>
      <c r="M21" s="21">
        <v>3089267.91</v>
      </c>
      <c r="N21" s="21">
        <v>3060592.14</v>
      </c>
      <c r="O21" s="21">
        <v>3066861.04</v>
      </c>
      <c r="P21" s="21">
        <v>3179572.51</v>
      </c>
      <c r="Q21" s="21"/>
      <c r="R21" s="21">
        <f>SUM(F21:Q21)</f>
        <v>32868649.649999999</v>
      </c>
      <c r="S21" s="23">
        <f>+E21-R21</f>
        <v>7383303.3000000045</v>
      </c>
      <c r="T21" s="24">
        <f t="shared" ref="T21:T48" si="5">+R21/E21</f>
        <v>0.81657279314692222</v>
      </c>
      <c r="U21"/>
      <c r="V21"/>
    </row>
    <row r="22" spans="1:22" ht="23.25" customHeight="1" x14ac:dyDescent="0.25">
      <c r="A22" s="17">
        <v>2.2000000000000002</v>
      </c>
      <c r="B22" s="17" t="s">
        <v>27</v>
      </c>
      <c r="C22" s="18">
        <f>SUM(C23:C31)</f>
        <v>250320934.22</v>
      </c>
      <c r="D22" s="18">
        <f t="shared" ref="D22:R22" si="6">SUM(D23:D31)</f>
        <v>0</v>
      </c>
      <c r="E22" s="18">
        <f t="shared" si="6"/>
        <v>247540547.22</v>
      </c>
      <c r="F22" s="18">
        <f t="shared" si="6"/>
        <v>1355448.3</v>
      </c>
      <c r="G22" s="18">
        <f t="shared" si="6"/>
        <v>15928171.57</v>
      </c>
      <c r="H22" s="18">
        <f t="shared" si="6"/>
        <v>19988919.600000001</v>
      </c>
      <c r="I22" s="18">
        <f t="shared" si="6"/>
        <v>9871334.370000001</v>
      </c>
      <c r="J22" s="18">
        <f t="shared" si="6"/>
        <v>8090031.7299999995</v>
      </c>
      <c r="K22" s="18">
        <f t="shared" si="6"/>
        <v>32052550.59</v>
      </c>
      <c r="L22" s="18">
        <f t="shared" si="6"/>
        <v>2603720.2599999998</v>
      </c>
      <c r="M22" s="18">
        <f t="shared" si="6"/>
        <v>17864618.27</v>
      </c>
      <c r="N22" s="18">
        <f t="shared" si="6"/>
        <v>6651840.0700000003</v>
      </c>
      <c r="O22" s="18">
        <f t="shared" si="6"/>
        <v>9185187.9400000013</v>
      </c>
      <c r="P22" s="18">
        <f t="shared" si="6"/>
        <v>20728903.100000001</v>
      </c>
      <c r="Q22" s="18">
        <f t="shared" si="6"/>
        <v>0</v>
      </c>
      <c r="R22" s="18">
        <f t="shared" si="6"/>
        <v>144320725.80000001</v>
      </c>
      <c r="S22" s="26">
        <f>SUM(S23:S31)</f>
        <v>103219821.41999999</v>
      </c>
      <c r="T22" s="19">
        <f t="shared" si="5"/>
        <v>0.58301852937141618</v>
      </c>
      <c r="U22"/>
    </row>
    <row r="23" spans="1:22" ht="20.100000000000001" customHeight="1" x14ac:dyDescent="0.25">
      <c r="A23" s="57" t="s">
        <v>28</v>
      </c>
      <c r="B23" s="20" t="s">
        <v>29</v>
      </c>
      <c r="C23" s="21">
        <v>14062600</v>
      </c>
      <c r="D23" s="21">
        <v>0</v>
      </c>
      <c r="E23" s="21">
        <v>14421600</v>
      </c>
      <c r="F23" s="21">
        <v>1010863.96</v>
      </c>
      <c r="G23" s="22">
        <v>848678.34</v>
      </c>
      <c r="H23" s="21">
        <v>993684.86</v>
      </c>
      <c r="I23" s="21">
        <v>1188228.76</v>
      </c>
      <c r="J23" s="21">
        <v>838681.46</v>
      </c>
      <c r="K23" s="21">
        <v>2168984.75</v>
      </c>
      <c r="L23" s="21">
        <v>542374.56000000006</v>
      </c>
      <c r="M23" s="21">
        <v>1893556.03</v>
      </c>
      <c r="N23" s="21">
        <v>206734</v>
      </c>
      <c r="O23" s="21">
        <v>1208899.71</v>
      </c>
      <c r="P23" s="21">
        <v>1737731.75</v>
      </c>
      <c r="Q23" s="21"/>
      <c r="R23" s="21">
        <f t="shared" ref="R23:R31" si="7">SUM(F23:Q23)</f>
        <v>12638418.18</v>
      </c>
      <c r="S23" s="23">
        <f t="shared" ref="S23:S31" si="8">+E23-R23</f>
        <v>1783181.8200000003</v>
      </c>
      <c r="T23" s="24">
        <f t="shared" si="5"/>
        <v>0.87635339906806453</v>
      </c>
      <c r="U23"/>
    </row>
    <row r="24" spans="1:22" ht="20.100000000000001" customHeight="1" x14ac:dyDescent="0.25">
      <c r="A24" s="57" t="s">
        <v>30</v>
      </c>
      <c r="B24" s="20" t="s">
        <v>31</v>
      </c>
      <c r="C24" s="21">
        <v>4165800</v>
      </c>
      <c r="D24" s="21">
        <v>0</v>
      </c>
      <c r="E24" s="21">
        <v>3706800</v>
      </c>
      <c r="F24" s="21">
        <v>0</v>
      </c>
      <c r="G24" s="22">
        <v>0</v>
      </c>
      <c r="H24" s="21">
        <v>71522.429999999993</v>
      </c>
      <c r="I24" s="21">
        <v>60901.46</v>
      </c>
      <c r="J24" s="21">
        <v>2147.6</v>
      </c>
      <c r="K24" s="21">
        <v>47503.7</v>
      </c>
      <c r="L24" s="21">
        <v>290018.27</v>
      </c>
      <c r="M24" s="21">
        <v>278600.95</v>
      </c>
      <c r="N24" s="21">
        <v>104846.49</v>
      </c>
      <c r="O24" s="21">
        <v>19399.2</v>
      </c>
      <c r="P24" s="21">
        <v>99384.73</v>
      </c>
      <c r="Q24" s="21"/>
      <c r="R24" s="21">
        <f t="shared" si="7"/>
        <v>974324.83</v>
      </c>
      <c r="S24" s="23">
        <f t="shared" si="8"/>
        <v>2732475.17</v>
      </c>
      <c r="T24" s="24">
        <f t="shared" si="5"/>
        <v>0.26284796320276249</v>
      </c>
      <c r="U24" s="25"/>
    </row>
    <row r="25" spans="1:22" ht="20.100000000000001" customHeight="1" x14ac:dyDescent="0.25">
      <c r="A25" s="57" t="s">
        <v>32</v>
      </c>
      <c r="B25" s="20" t="s">
        <v>33</v>
      </c>
      <c r="C25" s="21">
        <v>37000000</v>
      </c>
      <c r="D25" s="21">
        <v>0</v>
      </c>
      <c r="E25" s="21">
        <v>27000000</v>
      </c>
      <c r="F25" s="21">
        <v>0</v>
      </c>
      <c r="G25" s="22">
        <v>0</v>
      </c>
      <c r="H25" s="21">
        <v>0</v>
      </c>
      <c r="I25" s="21">
        <v>1420700</v>
      </c>
      <c r="J25" s="21">
        <v>3321100</v>
      </c>
      <c r="K25" s="21">
        <v>2378600</v>
      </c>
      <c r="L25" s="21">
        <v>0</v>
      </c>
      <c r="M25" s="21">
        <v>5435311.3300000001</v>
      </c>
      <c r="N25" s="21">
        <v>0</v>
      </c>
      <c r="O25" s="21">
        <v>5610600</v>
      </c>
      <c r="P25" s="21">
        <v>1163050</v>
      </c>
      <c r="Q25" s="21"/>
      <c r="R25" s="21">
        <f t="shared" si="7"/>
        <v>19329361.329999998</v>
      </c>
      <c r="S25" s="23">
        <f t="shared" si="8"/>
        <v>7670638.6700000018</v>
      </c>
      <c r="T25" s="24">
        <f t="shared" si="5"/>
        <v>0.71590227148148144</v>
      </c>
      <c r="U25" s="25"/>
    </row>
    <row r="26" spans="1:22" ht="20.100000000000001" customHeight="1" x14ac:dyDescent="0.25">
      <c r="A26" s="57" t="s">
        <v>34</v>
      </c>
      <c r="B26" s="20" t="s">
        <v>35</v>
      </c>
      <c r="C26" s="21">
        <v>794000</v>
      </c>
      <c r="D26" s="21">
        <v>0</v>
      </c>
      <c r="E26" s="21">
        <v>1062904.49</v>
      </c>
      <c r="F26" s="21">
        <v>0</v>
      </c>
      <c r="G26" s="22">
        <v>0</v>
      </c>
      <c r="H26" s="21">
        <v>0</v>
      </c>
      <c r="I26" s="21">
        <v>82300</v>
      </c>
      <c r="J26" s="21">
        <v>25320</v>
      </c>
      <c r="K26" s="21">
        <v>0</v>
      </c>
      <c r="L26" s="21">
        <v>0</v>
      </c>
      <c r="M26" s="21">
        <v>249495.43</v>
      </c>
      <c r="N26" s="21">
        <v>134072.22</v>
      </c>
      <c r="O26" s="21">
        <v>40740</v>
      </c>
      <c r="P26" s="21">
        <v>233012.69</v>
      </c>
      <c r="Q26" s="21"/>
      <c r="R26" s="21">
        <f t="shared" si="7"/>
        <v>764940.34000000008</v>
      </c>
      <c r="S26" s="23">
        <f t="shared" si="8"/>
        <v>297964.14999999991</v>
      </c>
      <c r="T26" s="24">
        <f t="shared" si="5"/>
        <v>0.71966987363088486</v>
      </c>
      <c r="U26" s="25"/>
    </row>
    <row r="27" spans="1:22" ht="20.100000000000001" customHeight="1" x14ac:dyDescent="0.25">
      <c r="A27" s="57" t="s">
        <v>36</v>
      </c>
      <c r="B27" s="20" t="s">
        <v>37</v>
      </c>
      <c r="C27" s="21">
        <v>23037623</v>
      </c>
      <c r="D27" s="21">
        <v>0</v>
      </c>
      <c r="E27" s="21">
        <v>43042965.359999999</v>
      </c>
      <c r="F27" s="21">
        <v>53377.3</v>
      </c>
      <c r="G27" s="22">
        <v>1989294.51</v>
      </c>
      <c r="H27" s="21">
        <v>2026591.73</v>
      </c>
      <c r="I27" s="21">
        <v>2105635.5299999998</v>
      </c>
      <c r="J27" s="27">
        <v>421750.08</v>
      </c>
      <c r="K27" s="21">
        <v>4217389.0999999996</v>
      </c>
      <c r="L27" s="21">
        <v>0</v>
      </c>
      <c r="M27" s="21">
        <v>53377.3</v>
      </c>
      <c r="N27" s="21">
        <v>106754.6</v>
      </c>
      <c r="O27" s="21">
        <v>-1280070.21</v>
      </c>
      <c r="P27" s="21">
        <v>8732335.7100000009</v>
      </c>
      <c r="Q27" s="21"/>
      <c r="R27" s="21">
        <f t="shared" si="7"/>
        <v>18426435.650000002</v>
      </c>
      <c r="S27" s="23">
        <f t="shared" si="8"/>
        <v>24616529.709999997</v>
      </c>
      <c r="T27" s="24">
        <f t="shared" si="5"/>
        <v>0.42809401015673892</v>
      </c>
      <c r="U27" s="69"/>
    </row>
    <row r="28" spans="1:22" ht="20.100000000000001" customHeight="1" x14ac:dyDescent="0.25">
      <c r="A28" s="57" t="s">
        <v>38</v>
      </c>
      <c r="B28" s="20" t="s">
        <v>39</v>
      </c>
      <c r="C28" s="21">
        <v>12767400</v>
      </c>
      <c r="D28" s="21">
        <v>0</v>
      </c>
      <c r="E28" s="21">
        <v>14067400</v>
      </c>
      <c r="F28" s="21">
        <v>245178.04</v>
      </c>
      <c r="G28" s="22">
        <v>245292.99</v>
      </c>
      <c r="H28" s="21">
        <v>241419.85</v>
      </c>
      <c r="I28" s="21">
        <v>288849.84999999998</v>
      </c>
      <c r="J28" s="27">
        <v>272021.23</v>
      </c>
      <c r="K28" s="21">
        <v>273129.73</v>
      </c>
      <c r="L28" s="21">
        <v>273014.78000000003</v>
      </c>
      <c r="M28" s="21">
        <v>557458.74</v>
      </c>
      <c r="N28" s="21">
        <v>77563.539999999994</v>
      </c>
      <c r="O28" s="21">
        <v>321658.83</v>
      </c>
      <c r="P28" s="21">
        <v>5741761.4000000004</v>
      </c>
      <c r="Q28" s="21"/>
      <c r="R28" s="21">
        <f t="shared" si="7"/>
        <v>8537348.9800000004</v>
      </c>
      <c r="S28" s="23">
        <f t="shared" si="8"/>
        <v>5530051.0199999996</v>
      </c>
      <c r="T28" s="24">
        <f t="shared" si="5"/>
        <v>0.6068889048438233</v>
      </c>
      <c r="U28" s="25"/>
    </row>
    <row r="29" spans="1:22" ht="33" customHeight="1" x14ac:dyDescent="0.25">
      <c r="A29" s="57" t="s">
        <v>40</v>
      </c>
      <c r="B29" s="20" t="s">
        <v>41</v>
      </c>
      <c r="C29" s="21">
        <v>13522644</v>
      </c>
      <c r="D29" s="21">
        <v>0</v>
      </c>
      <c r="E29" s="21">
        <v>7648489.54</v>
      </c>
      <c r="F29" s="21">
        <v>46029</v>
      </c>
      <c r="G29" s="22">
        <v>221745</v>
      </c>
      <c r="H29" s="21">
        <v>674161.02</v>
      </c>
      <c r="I29" s="21">
        <v>294672.98</v>
      </c>
      <c r="J29" s="27">
        <v>43768.27</v>
      </c>
      <c r="K29" s="21">
        <v>691594.93</v>
      </c>
      <c r="L29" s="21">
        <v>74026</v>
      </c>
      <c r="M29" s="21">
        <v>838628.08</v>
      </c>
      <c r="N29" s="21">
        <v>434395.12</v>
      </c>
      <c r="O29" s="21">
        <v>285501</v>
      </c>
      <c r="P29" s="21">
        <v>868776.84</v>
      </c>
      <c r="Q29" s="21"/>
      <c r="R29" s="21">
        <f t="shared" si="7"/>
        <v>4473298.24</v>
      </c>
      <c r="S29" s="23">
        <f t="shared" si="8"/>
        <v>3175191.3</v>
      </c>
      <c r="T29" s="24">
        <f t="shared" si="5"/>
        <v>0.58486034616450555</v>
      </c>
      <c r="U29"/>
    </row>
    <row r="30" spans="1:22" ht="32.25" customHeight="1" x14ac:dyDescent="0.25">
      <c r="A30" s="57" t="s">
        <v>42</v>
      </c>
      <c r="B30" s="20" t="s">
        <v>43</v>
      </c>
      <c r="C30" s="21">
        <v>107840867.22</v>
      </c>
      <c r="D30" s="21">
        <v>0</v>
      </c>
      <c r="E30" s="21">
        <v>107652868.83</v>
      </c>
      <c r="F30" s="21">
        <v>0</v>
      </c>
      <c r="G30" s="22">
        <v>12594486.73</v>
      </c>
      <c r="H30" s="21">
        <v>13338468</v>
      </c>
      <c r="I30" s="21">
        <v>2469791.2400000002</v>
      </c>
      <c r="J30" s="27">
        <v>2566316.39</v>
      </c>
      <c r="K30" s="21">
        <v>16566383.859999999</v>
      </c>
      <c r="L30" s="21">
        <v>1424286.65</v>
      </c>
      <c r="M30" s="21">
        <v>3501191.01</v>
      </c>
      <c r="N30" s="21">
        <v>3166486.02</v>
      </c>
      <c r="O30" s="21">
        <v>2978459.41</v>
      </c>
      <c r="P30" s="21">
        <v>2152849.98</v>
      </c>
      <c r="Q30" s="21"/>
      <c r="R30" s="21">
        <f t="shared" si="7"/>
        <v>60758719.289999999</v>
      </c>
      <c r="S30" s="23">
        <f t="shared" si="8"/>
        <v>46894149.539999999</v>
      </c>
      <c r="T30" s="24">
        <f t="shared" si="5"/>
        <v>0.56439479923147351</v>
      </c>
      <c r="U30"/>
    </row>
    <row r="31" spans="1:22" ht="16.5" customHeight="1" x14ac:dyDescent="0.25">
      <c r="A31" s="57" t="s">
        <v>44</v>
      </c>
      <c r="B31" s="20" t="s">
        <v>45</v>
      </c>
      <c r="C31" s="21">
        <v>37130000</v>
      </c>
      <c r="D31" s="21">
        <v>0</v>
      </c>
      <c r="E31" s="21">
        <v>28937519</v>
      </c>
      <c r="F31" s="21">
        <v>0</v>
      </c>
      <c r="G31" s="22">
        <v>28674</v>
      </c>
      <c r="H31" s="21">
        <v>2643071.71</v>
      </c>
      <c r="I31" s="21">
        <v>1960254.55</v>
      </c>
      <c r="J31" s="21">
        <v>598926.69999999995</v>
      </c>
      <c r="K31" s="21">
        <v>5708964.5199999996</v>
      </c>
      <c r="L31" s="21">
        <v>0</v>
      </c>
      <c r="M31" s="21">
        <v>5056999.4000000004</v>
      </c>
      <c r="N31" s="21">
        <v>2420988.08</v>
      </c>
      <c r="O31" s="21">
        <v>0</v>
      </c>
      <c r="P31" s="21">
        <v>0</v>
      </c>
      <c r="Q31" s="21"/>
      <c r="R31" s="21">
        <f t="shared" si="7"/>
        <v>18417878.960000001</v>
      </c>
      <c r="S31" s="23">
        <f t="shared" si="8"/>
        <v>10519640.039999999</v>
      </c>
      <c r="T31" s="24">
        <f t="shared" si="5"/>
        <v>0.63647056128066826</v>
      </c>
      <c r="U31" s="25"/>
    </row>
    <row r="32" spans="1:22" ht="19.5" customHeight="1" x14ac:dyDescent="0.25">
      <c r="A32" s="17">
        <v>2.2999999999999998</v>
      </c>
      <c r="B32" s="17" t="s">
        <v>46</v>
      </c>
      <c r="C32" s="18">
        <f t="shared" ref="C32:R32" si="9">SUM(C33:C40)</f>
        <v>71425132</v>
      </c>
      <c r="D32" s="18">
        <f t="shared" si="9"/>
        <v>0</v>
      </c>
      <c r="E32" s="18">
        <f t="shared" si="9"/>
        <v>38264462</v>
      </c>
      <c r="F32" s="18">
        <f t="shared" si="9"/>
        <v>617300</v>
      </c>
      <c r="G32" s="18">
        <f t="shared" si="9"/>
        <v>656124.30000000005</v>
      </c>
      <c r="H32" s="18">
        <f>SUM(H33:H40)</f>
        <v>811494.39</v>
      </c>
      <c r="I32" s="18">
        <f t="shared" si="9"/>
        <v>1405675.5</v>
      </c>
      <c r="J32" s="18">
        <f t="shared" si="9"/>
        <v>1224024.04</v>
      </c>
      <c r="K32" s="18">
        <f t="shared" si="9"/>
        <v>1169771.22</v>
      </c>
      <c r="L32" s="18">
        <f t="shared" si="9"/>
        <v>1189800</v>
      </c>
      <c r="M32" s="18">
        <f t="shared" si="9"/>
        <v>688902.91999999993</v>
      </c>
      <c r="N32" s="18">
        <f t="shared" si="9"/>
        <v>4756039.05</v>
      </c>
      <c r="O32" s="18">
        <f t="shared" si="9"/>
        <v>8706588.7400000002</v>
      </c>
      <c r="P32" s="18">
        <f t="shared" si="9"/>
        <v>2868818.6</v>
      </c>
      <c r="Q32" s="18">
        <f t="shared" si="9"/>
        <v>0</v>
      </c>
      <c r="R32" s="18">
        <f t="shared" si="9"/>
        <v>24094538.760000002</v>
      </c>
      <c r="S32" s="26">
        <f>SUM(S33:S40)</f>
        <v>14169923.239999998</v>
      </c>
      <c r="T32" s="19">
        <f t="shared" si="5"/>
        <v>0.62968450360023365</v>
      </c>
      <c r="U32" s="70"/>
      <c r="V32" s="71"/>
    </row>
    <row r="33" spans="1:21" ht="15.75" customHeight="1" x14ac:dyDescent="0.25">
      <c r="A33" s="57" t="s">
        <v>47</v>
      </c>
      <c r="B33" s="20" t="s">
        <v>48</v>
      </c>
      <c r="C33" s="21">
        <v>4497500</v>
      </c>
      <c r="D33" s="21">
        <v>0</v>
      </c>
      <c r="E33" s="21">
        <v>2619310.62</v>
      </c>
      <c r="F33" s="21">
        <v>0</v>
      </c>
      <c r="G33" s="22">
        <v>0</v>
      </c>
      <c r="H33" s="21">
        <v>229260</v>
      </c>
      <c r="I33" s="21">
        <v>265495.53999999998</v>
      </c>
      <c r="J33" s="21">
        <v>115983.03</v>
      </c>
      <c r="K33" s="21">
        <v>0</v>
      </c>
      <c r="L33" s="21">
        <v>70200</v>
      </c>
      <c r="M33" s="21">
        <v>261974.35</v>
      </c>
      <c r="N33" s="21">
        <v>210039.6</v>
      </c>
      <c r="O33" s="21">
        <v>132030.57999999999</v>
      </c>
      <c r="P33" s="21">
        <v>83183</v>
      </c>
      <c r="Q33" s="21"/>
      <c r="R33" s="21">
        <f t="shared" ref="R33:R40" si="10">SUM(F33:Q33)</f>
        <v>1368166.1</v>
      </c>
      <c r="S33" s="23">
        <f t="shared" ref="S33:S40" si="11">+E33-R33</f>
        <v>1251144.52</v>
      </c>
      <c r="T33" s="24">
        <f t="shared" si="5"/>
        <v>0.52233824028094844</v>
      </c>
      <c r="U33"/>
    </row>
    <row r="34" spans="1:21" ht="20.25" customHeight="1" x14ac:dyDescent="0.25">
      <c r="A34" s="57" t="s">
        <v>49</v>
      </c>
      <c r="B34" s="20" t="s">
        <v>50</v>
      </c>
      <c r="C34" s="21">
        <v>3850000</v>
      </c>
      <c r="D34" s="21">
        <v>0</v>
      </c>
      <c r="E34" s="21">
        <v>7825755.6100000003</v>
      </c>
      <c r="F34" s="21">
        <v>0</v>
      </c>
      <c r="G34" s="22">
        <v>0</v>
      </c>
      <c r="H34" s="21">
        <v>0</v>
      </c>
      <c r="I34" s="21">
        <v>0</v>
      </c>
      <c r="J34" s="27">
        <v>6179.8</v>
      </c>
      <c r="K34" s="21">
        <v>0</v>
      </c>
      <c r="L34" s="21">
        <v>0</v>
      </c>
      <c r="M34" s="21">
        <v>0</v>
      </c>
      <c r="N34" s="21">
        <v>0</v>
      </c>
      <c r="O34" s="21">
        <v>419985.6</v>
      </c>
      <c r="P34" s="21">
        <v>2110132.6800000002</v>
      </c>
      <c r="Q34" s="21"/>
      <c r="R34" s="21">
        <f t="shared" si="10"/>
        <v>2536298.08</v>
      </c>
      <c r="S34" s="23">
        <f t="shared" si="11"/>
        <v>5289457.53</v>
      </c>
      <c r="T34" s="24">
        <f t="shared" si="5"/>
        <v>0.32409625426572708</v>
      </c>
      <c r="U34"/>
    </row>
    <row r="35" spans="1:21" ht="21.75" customHeight="1" x14ac:dyDescent="0.25">
      <c r="A35" s="57" t="s">
        <v>51</v>
      </c>
      <c r="B35" s="20" t="s">
        <v>52</v>
      </c>
      <c r="C35" s="21">
        <v>15999050</v>
      </c>
      <c r="D35" s="21">
        <v>0</v>
      </c>
      <c r="E35" s="21">
        <v>2380309</v>
      </c>
      <c r="F35" s="21">
        <v>0</v>
      </c>
      <c r="G35" s="22">
        <v>40562.5</v>
      </c>
      <c r="H35" s="21">
        <v>0</v>
      </c>
      <c r="I35" s="21">
        <v>18099.68</v>
      </c>
      <c r="J35" s="27">
        <v>14896.22</v>
      </c>
      <c r="K35" s="21">
        <v>75618.59</v>
      </c>
      <c r="L35" s="21">
        <v>0</v>
      </c>
      <c r="M35" s="21">
        <v>11270</v>
      </c>
      <c r="N35" s="21">
        <v>3550.62</v>
      </c>
      <c r="O35" s="21">
        <v>520582.02</v>
      </c>
      <c r="P35" s="21">
        <v>368</v>
      </c>
      <c r="Q35" s="21"/>
      <c r="R35" s="21">
        <f t="shared" si="10"/>
        <v>684947.63</v>
      </c>
      <c r="S35" s="23">
        <f t="shared" si="11"/>
        <v>1695361.37</v>
      </c>
      <c r="T35" s="24">
        <f t="shared" si="5"/>
        <v>0.28775576196199737</v>
      </c>
      <c r="U35"/>
    </row>
    <row r="36" spans="1:21" ht="21.75" customHeight="1" x14ac:dyDescent="0.25">
      <c r="A36" s="57" t="s">
        <v>99</v>
      </c>
      <c r="B36" s="20" t="s">
        <v>95</v>
      </c>
      <c r="C36" s="21">
        <v>50000</v>
      </c>
      <c r="D36" s="21">
        <v>0</v>
      </c>
      <c r="E36" s="21">
        <v>87842.61</v>
      </c>
      <c r="F36" s="21">
        <v>0</v>
      </c>
      <c r="G36" s="22">
        <v>0</v>
      </c>
      <c r="H36" s="21">
        <v>0</v>
      </c>
      <c r="I36" s="21">
        <v>22842.61</v>
      </c>
      <c r="J36" s="27">
        <v>0</v>
      </c>
      <c r="K36" s="21">
        <v>0</v>
      </c>
      <c r="L36" s="21">
        <v>0</v>
      </c>
      <c r="M36" s="21">
        <v>0</v>
      </c>
      <c r="N36" s="21">
        <v>0</v>
      </c>
      <c r="O36" s="21">
        <v>18470.8</v>
      </c>
      <c r="P36" s="21">
        <v>0</v>
      </c>
      <c r="Q36" s="21"/>
      <c r="R36" s="21">
        <f t="shared" si="10"/>
        <v>41313.410000000003</v>
      </c>
      <c r="S36" s="23">
        <f t="shared" si="11"/>
        <v>46529.2</v>
      </c>
      <c r="T36" s="24">
        <f t="shared" si="5"/>
        <v>0.47031173140233429</v>
      </c>
      <c r="U36"/>
    </row>
    <row r="37" spans="1:21" ht="21.75" customHeight="1" x14ac:dyDescent="0.25">
      <c r="A37" s="57" t="s">
        <v>53</v>
      </c>
      <c r="B37" s="20" t="s">
        <v>54</v>
      </c>
      <c r="C37" s="21">
        <v>986952</v>
      </c>
      <c r="D37" s="21">
        <v>0</v>
      </c>
      <c r="E37" s="21">
        <v>1209440</v>
      </c>
      <c r="F37" s="21">
        <v>0</v>
      </c>
      <c r="G37" s="22">
        <v>0</v>
      </c>
      <c r="H37" s="21">
        <v>0</v>
      </c>
      <c r="I37" s="21">
        <v>22522.53</v>
      </c>
      <c r="J37" s="27">
        <v>7352.78</v>
      </c>
      <c r="K37" s="21">
        <v>0</v>
      </c>
      <c r="L37" s="21">
        <v>0</v>
      </c>
      <c r="M37" s="21">
        <v>6050</v>
      </c>
      <c r="N37" s="21">
        <v>470300.8</v>
      </c>
      <c r="O37" s="21">
        <v>4780.78</v>
      </c>
      <c r="P37" s="21">
        <v>20702.12</v>
      </c>
      <c r="Q37" s="21"/>
      <c r="R37" s="21">
        <f t="shared" si="10"/>
        <v>531709.01</v>
      </c>
      <c r="S37" s="23">
        <f t="shared" si="11"/>
        <v>677730.99</v>
      </c>
      <c r="T37" s="24">
        <f t="shared" si="5"/>
        <v>0.43963240011906335</v>
      </c>
      <c r="U37"/>
    </row>
    <row r="38" spans="1:21" ht="21.75" customHeight="1" x14ac:dyDescent="0.25">
      <c r="A38" s="57" t="s">
        <v>55</v>
      </c>
      <c r="B38" s="20" t="s">
        <v>56</v>
      </c>
      <c r="C38" s="21">
        <v>2543890</v>
      </c>
      <c r="D38" s="21">
        <v>0</v>
      </c>
      <c r="E38" s="21">
        <v>336593.16</v>
      </c>
      <c r="F38" s="21">
        <v>0</v>
      </c>
      <c r="G38" s="22">
        <v>0</v>
      </c>
      <c r="H38" s="21">
        <v>0</v>
      </c>
      <c r="I38" s="21">
        <v>22461.97</v>
      </c>
      <c r="J38" s="27">
        <v>21267.56</v>
      </c>
      <c r="K38" s="21">
        <v>0</v>
      </c>
      <c r="L38" s="21">
        <v>0</v>
      </c>
      <c r="M38" s="21">
        <v>9263.01</v>
      </c>
      <c r="N38" s="21">
        <v>9439.1299999999992</v>
      </c>
      <c r="O38" s="21">
        <v>27372.11</v>
      </c>
      <c r="P38" s="21">
        <v>12733.01</v>
      </c>
      <c r="Q38" s="21"/>
      <c r="R38" s="21">
        <f t="shared" si="10"/>
        <v>102536.79</v>
      </c>
      <c r="S38" s="23">
        <f t="shared" si="11"/>
        <v>234056.37</v>
      </c>
      <c r="T38" s="24">
        <f t="shared" si="5"/>
        <v>0.30463123493062072</v>
      </c>
      <c r="U38"/>
    </row>
    <row r="39" spans="1:21" ht="30" customHeight="1" x14ac:dyDescent="0.25">
      <c r="A39" s="57" t="s">
        <v>57</v>
      </c>
      <c r="B39" s="20" t="s">
        <v>58</v>
      </c>
      <c r="C39" s="21">
        <v>19210000</v>
      </c>
      <c r="D39" s="21">
        <v>0</v>
      </c>
      <c r="E39" s="21">
        <v>13203680</v>
      </c>
      <c r="F39" s="21">
        <v>617300</v>
      </c>
      <c r="G39" s="22">
        <v>600800</v>
      </c>
      <c r="H39" s="21">
        <v>579508.6</v>
      </c>
      <c r="I39" s="21">
        <v>624142</v>
      </c>
      <c r="J39" s="27">
        <v>575900</v>
      </c>
      <c r="K39" s="21">
        <v>559800</v>
      </c>
      <c r="L39" s="21">
        <v>1119600</v>
      </c>
      <c r="M39" s="21">
        <v>41566</v>
      </c>
      <c r="N39" s="21">
        <v>933893.04</v>
      </c>
      <c r="O39" s="21">
        <v>5935910</v>
      </c>
      <c r="P39" s="21">
        <v>614850.01</v>
      </c>
      <c r="Q39" s="21"/>
      <c r="R39" s="21">
        <f t="shared" si="10"/>
        <v>12203269.65</v>
      </c>
      <c r="S39" s="23">
        <f t="shared" si="11"/>
        <v>1000410.3499999996</v>
      </c>
      <c r="T39" s="24">
        <f t="shared" si="5"/>
        <v>0.92423246019291594</v>
      </c>
      <c r="U39" s="25"/>
    </row>
    <row r="40" spans="1:21" ht="19.5" customHeight="1" x14ac:dyDescent="0.25">
      <c r="A40" s="60" t="s">
        <v>59</v>
      </c>
      <c r="B40" s="61" t="s">
        <v>100</v>
      </c>
      <c r="C40" s="44">
        <v>24287740</v>
      </c>
      <c r="D40" s="44">
        <v>0</v>
      </c>
      <c r="E40" s="44">
        <v>10601531</v>
      </c>
      <c r="F40" s="44">
        <v>0</v>
      </c>
      <c r="G40" s="62">
        <v>14761.8</v>
      </c>
      <c r="H40" s="44">
        <v>2725.79</v>
      </c>
      <c r="I40" s="44">
        <v>430111.17</v>
      </c>
      <c r="J40" s="63">
        <v>482444.65</v>
      </c>
      <c r="K40" s="44">
        <v>534352.63</v>
      </c>
      <c r="L40" s="44">
        <v>0</v>
      </c>
      <c r="M40" s="44">
        <v>358779.56</v>
      </c>
      <c r="N40" s="44">
        <v>3128815.86</v>
      </c>
      <c r="O40" s="44">
        <v>1647456.85</v>
      </c>
      <c r="P40" s="44">
        <v>26849.78</v>
      </c>
      <c r="Q40" s="44"/>
      <c r="R40" s="44">
        <f t="shared" si="10"/>
        <v>6626298.0900000008</v>
      </c>
      <c r="S40" s="55">
        <f t="shared" si="11"/>
        <v>3975232.9099999992</v>
      </c>
      <c r="T40" s="56">
        <f t="shared" si="5"/>
        <v>0.6250321854456683</v>
      </c>
      <c r="U40" s="25"/>
    </row>
    <row r="41" spans="1:21" ht="22.5" customHeight="1" x14ac:dyDescent="0.25">
      <c r="A41" s="17">
        <v>2.6</v>
      </c>
      <c r="B41" s="17" t="s">
        <v>60</v>
      </c>
      <c r="C41" s="18">
        <f t="shared" ref="C41:R41" si="12">SUM(C42:C48)</f>
        <v>67272116.799999997</v>
      </c>
      <c r="D41" s="18">
        <f t="shared" si="12"/>
        <v>0</v>
      </c>
      <c r="E41" s="18">
        <f t="shared" si="12"/>
        <v>65979860.68</v>
      </c>
      <c r="F41" s="18">
        <f t="shared" si="12"/>
        <v>0</v>
      </c>
      <c r="G41" s="18">
        <f t="shared" si="12"/>
        <v>0</v>
      </c>
      <c r="H41" s="18">
        <f t="shared" si="12"/>
        <v>1786007.81</v>
      </c>
      <c r="I41" s="18">
        <f t="shared" si="12"/>
        <v>329519.71999999997</v>
      </c>
      <c r="J41" s="18">
        <f t="shared" si="12"/>
        <v>0</v>
      </c>
      <c r="K41" s="18">
        <f t="shared" si="12"/>
        <v>6657227.9900000002</v>
      </c>
      <c r="L41" s="18">
        <f t="shared" si="12"/>
        <v>34023.99</v>
      </c>
      <c r="M41" s="18">
        <f t="shared" si="12"/>
        <v>2401760.48</v>
      </c>
      <c r="N41" s="18">
        <f t="shared" si="12"/>
        <v>2555527.11</v>
      </c>
      <c r="O41" s="18">
        <f t="shared" si="12"/>
        <v>624300.44999999995</v>
      </c>
      <c r="P41" s="18">
        <f t="shared" si="12"/>
        <v>13185094.199999999</v>
      </c>
      <c r="Q41" s="18">
        <f t="shared" si="12"/>
        <v>0</v>
      </c>
      <c r="R41" s="18">
        <f t="shared" si="12"/>
        <v>27573461.750000004</v>
      </c>
      <c r="S41" s="26">
        <f>SUM(S42:S48)</f>
        <v>38406398.93</v>
      </c>
      <c r="T41" s="19">
        <f t="shared" si="5"/>
        <v>0.41790724420790037</v>
      </c>
    </row>
    <row r="42" spans="1:21" ht="18.75" customHeight="1" x14ac:dyDescent="0.25">
      <c r="A42" s="57" t="s">
        <v>61</v>
      </c>
      <c r="B42" s="20" t="s">
        <v>62</v>
      </c>
      <c r="C42" s="21">
        <v>19500731.800000001</v>
      </c>
      <c r="D42" s="21">
        <v>0</v>
      </c>
      <c r="E42" s="21">
        <v>29975934.09</v>
      </c>
      <c r="F42" s="21">
        <v>0</v>
      </c>
      <c r="G42" s="22">
        <v>0</v>
      </c>
      <c r="H42" s="21">
        <v>343923.73</v>
      </c>
      <c r="I42" s="21">
        <v>0</v>
      </c>
      <c r="J42" s="21">
        <v>0</v>
      </c>
      <c r="K42" s="21">
        <v>1490321.59</v>
      </c>
      <c r="L42" s="21">
        <v>0</v>
      </c>
      <c r="M42" s="21">
        <v>166398.41</v>
      </c>
      <c r="N42" s="21">
        <v>2395049.6</v>
      </c>
      <c r="O42" s="21">
        <v>499776.7</v>
      </c>
      <c r="P42" s="21">
        <v>38869.199999999997</v>
      </c>
      <c r="Q42" s="21"/>
      <c r="R42" s="21">
        <f t="shared" ref="R42:R48" si="13">SUM(F42:Q42)</f>
        <v>4934339.2300000004</v>
      </c>
      <c r="S42" s="23">
        <f t="shared" ref="S42:S48" si="14">+E42-R42</f>
        <v>25041594.859999999</v>
      </c>
      <c r="T42" s="24">
        <f t="shared" si="5"/>
        <v>0.16461002400075669</v>
      </c>
      <c r="U42" s="25"/>
    </row>
    <row r="43" spans="1:21" ht="26.25" customHeight="1" x14ac:dyDescent="0.25">
      <c r="A43" s="57" t="s">
        <v>63</v>
      </c>
      <c r="B43" s="20" t="s">
        <v>64</v>
      </c>
      <c r="C43" s="21">
        <v>2831834</v>
      </c>
      <c r="D43" s="21">
        <v>0</v>
      </c>
      <c r="E43" s="21">
        <v>1567573.1</v>
      </c>
      <c r="F43" s="21">
        <v>0</v>
      </c>
      <c r="G43" s="22">
        <v>0</v>
      </c>
      <c r="H43" s="21">
        <v>1442084.08</v>
      </c>
      <c r="I43" s="21">
        <v>0</v>
      </c>
      <c r="J43" s="21">
        <v>0</v>
      </c>
      <c r="K43" s="21">
        <v>0</v>
      </c>
      <c r="L43" s="21">
        <v>0</v>
      </c>
      <c r="M43" s="21">
        <v>0</v>
      </c>
      <c r="N43" s="21">
        <v>33160.01</v>
      </c>
      <c r="O43" s="21">
        <v>0</v>
      </c>
      <c r="P43" s="21">
        <v>0</v>
      </c>
      <c r="Q43" s="21"/>
      <c r="R43" s="21">
        <f t="shared" si="13"/>
        <v>1475244.09</v>
      </c>
      <c r="S43" s="23">
        <f t="shared" si="14"/>
        <v>92329.010000000009</v>
      </c>
      <c r="T43" s="24">
        <f t="shared" si="5"/>
        <v>0.94110066701195627</v>
      </c>
      <c r="U43" s="25"/>
    </row>
    <row r="44" spans="1:21" ht="22.5" customHeight="1" x14ac:dyDescent="0.25">
      <c r="A44" s="57" t="s">
        <v>65</v>
      </c>
      <c r="B44" s="20" t="s">
        <v>66</v>
      </c>
      <c r="C44" s="21">
        <v>29350</v>
      </c>
      <c r="D44" s="21">
        <v>0</v>
      </c>
      <c r="E44" s="21">
        <v>108317.5</v>
      </c>
      <c r="F44" s="21">
        <v>0</v>
      </c>
      <c r="G44" s="22">
        <v>0</v>
      </c>
      <c r="H44" s="21">
        <v>0</v>
      </c>
      <c r="I44" s="21">
        <v>0</v>
      </c>
      <c r="J44" s="21">
        <v>0</v>
      </c>
      <c r="K44" s="21">
        <v>0</v>
      </c>
      <c r="L44" s="21">
        <v>0</v>
      </c>
      <c r="M44" s="21">
        <v>0</v>
      </c>
      <c r="N44" s="21">
        <v>37317.5</v>
      </c>
      <c r="O44" s="21">
        <v>0</v>
      </c>
      <c r="P44" s="21">
        <v>0</v>
      </c>
      <c r="Q44" s="21"/>
      <c r="R44" s="21">
        <f t="shared" si="13"/>
        <v>37317.5</v>
      </c>
      <c r="S44" s="23">
        <f t="shared" si="14"/>
        <v>71000</v>
      </c>
      <c r="T44" s="24">
        <f t="shared" si="5"/>
        <v>0.34451958363145385</v>
      </c>
      <c r="U44" s="25"/>
    </row>
    <row r="45" spans="1:21" ht="28.5" customHeight="1" x14ac:dyDescent="0.25">
      <c r="A45" s="57" t="s">
        <v>67</v>
      </c>
      <c r="B45" s="20" t="s">
        <v>68</v>
      </c>
      <c r="C45" s="21">
        <v>14350000</v>
      </c>
      <c r="D45" s="21">
        <v>0</v>
      </c>
      <c r="E45" s="21">
        <v>15780000</v>
      </c>
      <c r="F45" s="21">
        <v>0</v>
      </c>
      <c r="G45" s="22">
        <v>0</v>
      </c>
      <c r="H45" s="21">
        <v>0</v>
      </c>
      <c r="I45" s="21">
        <v>0</v>
      </c>
      <c r="J45" s="21">
        <v>0</v>
      </c>
      <c r="K45" s="21">
        <v>0</v>
      </c>
      <c r="L45" s="21">
        <v>0</v>
      </c>
      <c r="M45" s="21">
        <v>0</v>
      </c>
      <c r="N45" s="21">
        <v>0</v>
      </c>
      <c r="O45" s="21">
        <v>0</v>
      </c>
      <c r="P45" s="21">
        <v>13146225</v>
      </c>
      <c r="Q45" s="21"/>
      <c r="R45" s="21">
        <f t="shared" si="13"/>
        <v>13146225</v>
      </c>
      <c r="S45" s="23">
        <f t="shared" si="14"/>
        <v>2633775</v>
      </c>
      <c r="T45" s="24">
        <f t="shared" si="5"/>
        <v>0.83309410646387838</v>
      </c>
      <c r="U45" s="25"/>
    </row>
    <row r="46" spans="1:21" ht="24" customHeight="1" x14ac:dyDescent="0.25">
      <c r="A46" s="57" t="s">
        <v>69</v>
      </c>
      <c r="B46" s="20" t="s">
        <v>70</v>
      </c>
      <c r="C46" s="21">
        <v>23342201</v>
      </c>
      <c r="D46" s="21">
        <v>0</v>
      </c>
      <c r="E46" s="21">
        <v>12050795.99</v>
      </c>
      <c r="F46" s="21">
        <v>0</v>
      </c>
      <c r="G46" s="22">
        <v>0</v>
      </c>
      <c r="H46" s="21">
        <v>0</v>
      </c>
      <c r="I46" s="21">
        <v>329519.71999999997</v>
      </c>
      <c r="J46" s="21">
        <v>0</v>
      </c>
      <c r="K46" s="21">
        <v>4983912</v>
      </c>
      <c r="L46" s="21">
        <v>34023.99</v>
      </c>
      <c r="M46" s="21">
        <v>1181263.49</v>
      </c>
      <c r="N46" s="21">
        <v>0</v>
      </c>
      <c r="O46" s="21">
        <v>1867.47</v>
      </c>
      <c r="P46" s="21">
        <v>0</v>
      </c>
      <c r="Q46" s="21"/>
      <c r="R46" s="21">
        <f t="shared" si="13"/>
        <v>6530586.6699999999</v>
      </c>
      <c r="S46" s="23">
        <f t="shared" si="14"/>
        <v>5520209.3200000003</v>
      </c>
      <c r="T46" s="24">
        <f t="shared" si="5"/>
        <v>0.54192160214306306</v>
      </c>
      <c r="U46" s="25"/>
    </row>
    <row r="47" spans="1:21" ht="18" customHeight="1" x14ac:dyDescent="0.25">
      <c r="A47" s="57" t="s">
        <v>71</v>
      </c>
      <c r="B47" s="20" t="s">
        <v>72</v>
      </c>
      <c r="C47" s="21">
        <v>18000</v>
      </c>
      <c r="D47" s="21">
        <v>0</v>
      </c>
      <c r="E47" s="21">
        <v>1064593</v>
      </c>
      <c r="F47" s="21">
        <v>0</v>
      </c>
      <c r="G47" s="22">
        <v>0</v>
      </c>
      <c r="H47" s="21">
        <v>0</v>
      </c>
      <c r="I47" s="21">
        <v>0</v>
      </c>
      <c r="J47" s="21">
        <v>0</v>
      </c>
      <c r="K47" s="21">
        <v>182994.4</v>
      </c>
      <c r="L47" s="21">
        <v>0</v>
      </c>
      <c r="M47" s="21">
        <v>501858.58</v>
      </c>
      <c r="N47" s="21">
        <v>0</v>
      </c>
      <c r="O47" s="21">
        <v>122656.28</v>
      </c>
      <c r="P47" s="21">
        <v>0</v>
      </c>
      <c r="Q47" s="21"/>
      <c r="R47" s="21">
        <f t="shared" si="13"/>
        <v>807509.26</v>
      </c>
      <c r="S47" s="23">
        <f t="shared" si="14"/>
        <v>257083.74</v>
      </c>
      <c r="T47" s="24">
        <f t="shared" si="5"/>
        <v>0.75851453090523802</v>
      </c>
      <c r="U47" s="25"/>
    </row>
    <row r="48" spans="1:21" ht="25.5" customHeight="1" x14ac:dyDescent="0.25">
      <c r="A48" s="57" t="s">
        <v>73</v>
      </c>
      <c r="B48" s="20" t="s">
        <v>101</v>
      </c>
      <c r="C48" s="21">
        <v>7200000</v>
      </c>
      <c r="D48" s="21">
        <v>0</v>
      </c>
      <c r="E48" s="21">
        <v>5432647</v>
      </c>
      <c r="F48" s="21">
        <v>0</v>
      </c>
      <c r="G48" s="22">
        <v>0</v>
      </c>
      <c r="H48" s="21">
        <v>0</v>
      </c>
      <c r="I48" s="21">
        <v>0</v>
      </c>
      <c r="J48" s="21">
        <v>0</v>
      </c>
      <c r="K48" s="21">
        <v>0</v>
      </c>
      <c r="L48" s="21">
        <v>0</v>
      </c>
      <c r="M48" s="21">
        <v>552240</v>
      </c>
      <c r="N48" s="21">
        <v>90000</v>
      </c>
      <c r="O48" s="21">
        <v>0</v>
      </c>
      <c r="P48" s="21">
        <v>0</v>
      </c>
      <c r="Q48" s="21"/>
      <c r="R48" s="21">
        <f t="shared" si="13"/>
        <v>642240</v>
      </c>
      <c r="S48" s="23">
        <f t="shared" si="14"/>
        <v>4790407</v>
      </c>
      <c r="T48" s="24">
        <f t="shared" si="5"/>
        <v>0.11821861424090319</v>
      </c>
      <c r="U48" s="25"/>
    </row>
    <row r="49" spans="1:21" ht="21" customHeight="1" x14ac:dyDescent="0.25">
      <c r="A49" s="17">
        <v>2.7</v>
      </c>
      <c r="B49" s="17" t="s">
        <v>104</v>
      </c>
      <c r="C49" s="18">
        <f t="shared" ref="C49:R49" si="15">SUM(C50:C50)</f>
        <v>0</v>
      </c>
      <c r="D49" s="18">
        <f t="shared" si="15"/>
        <v>0</v>
      </c>
      <c r="E49" s="18">
        <f t="shared" si="15"/>
        <v>6833313.1200000001</v>
      </c>
      <c r="F49" s="18">
        <f t="shared" si="15"/>
        <v>0</v>
      </c>
      <c r="G49" s="18">
        <f t="shared" si="15"/>
        <v>0</v>
      </c>
      <c r="H49" s="18">
        <f t="shared" si="15"/>
        <v>0</v>
      </c>
      <c r="I49" s="18">
        <f t="shared" si="15"/>
        <v>286343.83</v>
      </c>
      <c r="J49" s="18">
        <f t="shared" si="15"/>
        <v>40</v>
      </c>
      <c r="K49" s="18">
        <f t="shared" si="15"/>
        <v>0</v>
      </c>
      <c r="L49" s="18">
        <f t="shared" si="15"/>
        <v>0</v>
      </c>
      <c r="M49" s="18">
        <f t="shared" si="15"/>
        <v>0</v>
      </c>
      <c r="N49" s="18">
        <f t="shared" si="15"/>
        <v>1047583.86</v>
      </c>
      <c r="O49" s="18">
        <f t="shared" si="15"/>
        <v>0</v>
      </c>
      <c r="P49" s="18">
        <f t="shared" si="15"/>
        <v>0</v>
      </c>
      <c r="Q49" s="18">
        <f t="shared" si="15"/>
        <v>0</v>
      </c>
      <c r="R49" s="18">
        <f t="shared" si="15"/>
        <v>1333967.69</v>
      </c>
      <c r="S49" s="26">
        <f>SUM(S50:S50)</f>
        <v>5499345.4299999997</v>
      </c>
      <c r="T49" s="19">
        <f>+R49/E49</f>
        <v>0.19521536135900061</v>
      </c>
    </row>
    <row r="50" spans="1:21" ht="18.75" customHeight="1" x14ac:dyDescent="0.25">
      <c r="A50" s="57" t="s">
        <v>105</v>
      </c>
      <c r="B50" s="20" t="s">
        <v>106</v>
      </c>
      <c r="C50" s="21">
        <v>0</v>
      </c>
      <c r="D50" s="21">
        <v>0</v>
      </c>
      <c r="E50" s="21">
        <v>6833313.1200000001</v>
      </c>
      <c r="F50" s="21">
        <v>0</v>
      </c>
      <c r="G50" s="21">
        <v>0</v>
      </c>
      <c r="H50" s="21">
        <v>0</v>
      </c>
      <c r="I50" s="21">
        <v>286343.83</v>
      </c>
      <c r="J50" s="21">
        <v>40</v>
      </c>
      <c r="K50" s="21">
        <v>0</v>
      </c>
      <c r="L50" s="21">
        <v>0</v>
      </c>
      <c r="M50" s="21">
        <v>0</v>
      </c>
      <c r="N50" s="21">
        <v>1047583.86</v>
      </c>
      <c r="O50" s="21">
        <v>0</v>
      </c>
      <c r="P50" s="21">
        <v>0</v>
      </c>
      <c r="Q50" s="21"/>
      <c r="R50" s="21">
        <f>SUM(F50:Q50)</f>
        <v>1333967.69</v>
      </c>
      <c r="S50" s="23">
        <f>+E50-R50</f>
        <v>5499345.4299999997</v>
      </c>
      <c r="T50" s="24">
        <v>0</v>
      </c>
      <c r="U50" s="25"/>
    </row>
    <row r="51" spans="1:21" ht="0.75" customHeight="1" x14ac:dyDescent="0.25">
      <c r="A51" s="58"/>
      <c r="B51" s="28"/>
      <c r="C51" s="28"/>
      <c r="D51" s="30"/>
      <c r="E51" s="30"/>
      <c r="F51" s="28"/>
      <c r="G51" s="29"/>
      <c r="H51" s="28"/>
      <c r="I51" s="28"/>
      <c r="J51" s="28"/>
      <c r="K51" s="28"/>
      <c r="L51" s="30"/>
      <c r="M51" s="30"/>
      <c r="N51" s="30"/>
      <c r="O51" s="30"/>
      <c r="P51" s="30"/>
      <c r="Q51" s="30"/>
      <c r="R51" s="31"/>
      <c r="S51" s="32"/>
      <c r="T51" s="32"/>
    </row>
    <row r="52" spans="1:21" ht="21.75" customHeight="1" x14ac:dyDescent="0.25">
      <c r="A52" s="33" t="s">
        <v>115</v>
      </c>
      <c r="B52" s="34"/>
      <c r="C52" s="15">
        <f>+C53+C56+C59</f>
        <v>0</v>
      </c>
      <c r="D52" s="15">
        <f t="shared" ref="D52:R52" si="16">+D53+D56+D59</f>
        <v>0</v>
      </c>
      <c r="E52" s="15">
        <f t="shared" si="16"/>
        <v>0</v>
      </c>
      <c r="F52" s="15">
        <f t="shared" si="16"/>
        <v>0</v>
      </c>
      <c r="G52" s="15">
        <f t="shared" si="16"/>
        <v>0</v>
      </c>
      <c r="H52" s="15">
        <f t="shared" si="16"/>
        <v>0</v>
      </c>
      <c r="I52" s="15">
        <f t="shared" si="16"/>
        <v>0</v>
      </c>
      <c r="J52" s="15">
        <f t="shared" si="16"/>
        <v>0</v>
      </c>
      <c r="K52" s="15">
        <f t="shared" si="16"/>
        <v>0</v>
      </c>
      <c r="L52" s="15">
        <f t="shared" si="16"/>
        <v>0</v>
      </c>
      <c r="M52" s="15">
        <f t="shared" si="16"/>
        <v>0</v>
      </c>
      <c r="N52" s="15">
        <f t="shared" si="16"/>
        <v>0</v>
      </c>
      <c r="O52" s="15">
        <f t="shared" si="16"/>
        <v>0</v>
      </c>
      <c r="P52" s="15">
        <f t="shared" si="16"/>
        <v>0</v>
      </c>
      <c r="Q52" s="15">
        <f t="shared" si="16"/>
        <v>0</v>
      </c>
      <c r="R52" s="15">
        <f t="shared" si="16"/>
        <v>0</v>
      </c>
      <c r="S52" s="15">
        <v>0</v>
      </c>
      <c r="T52" s="16">
        <v>0</v>
      </c>
    </row>
    <row r="53" spans="1:21" ht="20.25" customHeight="1" x14ac:dyDescent="0.25">
      <c r="A53" s="17">
        <v>4.0999999999999996</v>
      </c>
      <c r="B53" s="35" t="s">
        <v>75</v>
      </c>
      <c r="C53" s="36">
        <f>SUM(C54:C55)</f>
        <v>0</v>
      </c>
      <c r="D53" s="36">
        <f t="shared" ref="D53:Q53" si="17">SUM(D54:D55)</f>
        <v>0</v>
      </c>
      <c r="E53" s="36"/>
      <c r="F53" s="36">
        <f t="shared" si="17"/>
        <v>0</v>
      </c>
      <c r="G53" s="37">
        <f t="shared" si="17"/>
        <v>0</v>
      </c>
      <c r="H53" s="36">
        <f t="shared" si="17"/>
        <v>0</v>
      </c>
      <c r="I53" s="36">
        <f t="shared" si="17"/>
        <v>0</v>
      </c>
      <c r="J53" s="36">
        <f t="shared" si="17"/>
        <v>0</v>
      </c>
      <c r="K53" s="36">
        <f t="shared" si="17"/>
        <v>0</v>
      </c>
      <c r="L53" s="36">
        <f t="shared" si="17"/>
        <v>0</v>
      </c>
      <c r="M53" s="36">
        <f t="shared" si="17"/>
        <v>0</v>
      </c>
      <c r="N53" s="36">
        <f t="shared" si="17"/>
        <v>0</v>
      </c>
      <c r="O53" s="36">
        <f t="shared" si="17"/>
        <v>0</v>
      </c>
      <c r="P53" s="36">
        <f t="shared" si="17"/>
        <v>0</v>
      </c>
      <c r="Q53" s="36">
        <f t="shared" si="17"/>
        <v>0</v>
      </c>
      <c r="R53" s="36">
        <f>SUM(R54:R55)</f>
        <v>0</v>
      </c>
      <c r="S53" s="38">
        <f>SUM(S54:S55)</f>
        <v>0</v>
      </c>
      <c r="T53" s="19">
        <v>0</v>
      </c>
    </row>
    <row r="54" spans="1:21" ht="24.75" customHeight="1" x14ac:dyDescent="0.25">
      <c r="A54" s="58" t="s">
        <v>76</v>
      </c>
      <c r="B54" s="39" t="s">
        <v>77</v>
      </c>
      <c r="C54" s="40">
        <v>0</v>
      </c>
      <c r="D54" s="40">
        <v>0</v>
      </c>
      <c r="E54" s="21">
        <f>+C54+D54</f>
        <v>0</v>
      </c>
      <c r="F54" s="40">
        <v>0</v>
      </c>
      <c r="G54" s="41">
        <v>0</v>
      </c>
      <c r="H54" s="40">
        <v>0</v>
      </c>
      <c r="I54" s="40">
        <v>0</v>
      </c>
      <c r="J54" s="40">
        <v>0</v>
      </c>
      <c r="K54" s="40">
        <v>0</v>
      </c>
      <c r="L54" s="40">
        <v>0</v>
      </c>
      <c r="M54" s="40">
        <v>0</v>
      </c>
      <c r="N54" s="40">
        <v>0</v>
      </c>
      <c r="O54" s="40">
        <v>0</v>
      </c>
      <c r="P54" s="40">
        <v>0</v>
      </c>
      <c r="Q54" s="40">
        <v>0</v>
      </c>
      <c r="R54" s="21">
        <f>SUM(F54:Q54)</f>
        <v>0</v>
      </c>
      <c r="S54" s="23">
        <f>+E54-R54</f>
        <v>0</v>
      </c>
      <c r="T54" s="24">
        <v>0</v>
      </c>
      <c r="U54" s="25"/>
    </row>
    <row r="55" spans="1:21" ht="20.25" customHeight="1" x14ac:dyDescent="0.25">
      <c r="A55" s="59" t="s">
        <v>78</v>
      </c>
      <c r="B55" s="42" t="s">
        <v>79</v>
      </c>
      <c r="C55" s="43">
        <v>0</v>
      </c>
      <c r="D55" s="43">
        <v>0</v>
      </c>
      <c r="E55" s="44">
        <f>+C55+D55</f>
        <v>0</v>
      </c>
      <c r="F55" s="43">
        <v>0</v>
      </c>
      <c r="G55" s="45">
        <v>0</v>
      </c>
      <c r="H55" s="43">
        <v>0</v>
      </c>
      <c r="I55" s="43">
        <v>0</v>
      </c>
      <c r="J55" s="43">
        <v>0</v>
      </c>
      <c r="K55" s="43">
        <v>0</v>
      </c>
      <c r="L55" s="43">
        <v>0</v>
      </c>
      <c r="M55" s="43">
        <v>0</v>
      </c>
      <c r="N55" s="43">
        <v>0</v>
      </c>
      <c r="O55" s="43">
        <v>0</v>
      </c>
      <c r="P55" s="43">
        <v>0</v>
      </c>
      <c r="Q55" s="43">
        <v>0</v>
      </c>
      <c r="R55" s="44">
        <f>SUM(F55:Q55)</f>
        <v>0</v>
      </c>
      <c r="S55" s="55">
        <f>+E55-R55</f>
        <v>0</v>
      </c>
      <c r="T55" s="56">
        <v>0</v>
      </c>
      <c r="U55" s="25"/>
    </row>
    <row r="56" spans="1:21" ht="25.5" customHeight="1" x14ac:dyDescent="0.25">
      <c r="A56" s="17">
        <v>4.2</v>
      </c>
      <c r="B56" s="35" t="s">
        <v>80</v>
      </c>
      <c r="C56" s="36">
        <f>SUM(C57:C58)</f>
        <v>0</v>
      </c>
      <c r="D56" s="36">
        <f t="shared" ref="D56:Q56" si="18">SUM(D57:D58)</f>
        <v>0</v>
      </c>
      <c r="E56" s="36"/>
      <c r="F56" s="36">
        <f t="shared" si="18"/>
        <v>0</v>
      </c>
      <c r="G56" s="37">
        <f t="shared" si="18"/>
        <v>0</v>
      </c>
      <c r="H56" s="36">
        <f t="shared" si="18"/>
        <v>0</v>
      </c>
      <c r="I56" s="36">
        <f t="shared" si="18"/>
        <v>0</v>
      </c>
      <c r="J56" s="36">
        <f t="shared" si="18"/>
        <v>0</v>
      </c>
      <c r="K56" s="36">
        <f t="shared" si="18"/>
        <v>0</v>
      </c>
      <c r="L56" s="36">
        <f t="shared" si="18"/>
        <v>0</v>
      </c>
      <c r="M56" s="36">
        <f t="shared" si="18"/>
        <v>0</v>
      </c>
      <c r="N56" s="36">
        <f t="shared" si="18"/>
        <v>0</v>
      </c>
      <c r="O56" s="36">
        <f t="shared" si="18"/>
        <v>0</v>
      </c>
      <c r="P56" s="36">
        <f t="shared" si="18"/>
        <v>0</v>
      </c>
      <c r="Q56" s="36">
        <f t="shared" si="18"/>
        <v>0</v>
      </c>
      <c r="R56" s="36">
        <f>SUM(R57:R58)</f>
        <v>0</v>
      </c>
      <c r="S56" s="38">
        <f>SUM(S57:S58)</f>
        <v>0</v>
      </c>
      <c r="T56" s="19">
        <v>0</v>
      </c>
    </row>
    <row r="57" spans="1:21" ht="21" customHeight="1" x14ac:dyDescent="0.25">
      <c r="A57" s="58" t="s">
        <v>81</v>
      </c>
      <c r="B57" s="28" t="s">
        <v>82</v>
      </c>
      <c r="C57" s="40">
        <v>0</v>
      </c>
      <c r="D57" s="40">
        <v>0</v>
      </c>
      <c r="E57" s="21">
        <f>+C57+D57</f>
        <v>0</v>
      </c>
      <c r="F57" s="40">
        <v>0</v>
      </c>
      <c r="G57" s="41">
        <v>0</v>
      </c>
      <c r="H57" s="40">
        <v>0</v>
      </c>
      <c r="I57" s="40">
        <v>0</v>
      </c>
      <c r="J57" s="40">
        <v>0</v>
      </c>
      <c r="K57" s="40">
        <v>0</v>
      </c>
      <c r="L57" s="40">
        <v>0</v>
      </c>
      <c r="M57" s="40">
        <v>0</v>
      </c>
      <c r="N57" s="40">
        <v>0</v>
      </c>
      <c r="O57" s="40">
        <v>0</v>
      </c>
      <c r="P57" s="40">
        <v>0</v>
      </c>
      <c r="Q57" s="40">
        <v>0</v>
      </c>
      <c r="R57" s="21">
        <f>SUM(F57:Q57)</f>
        <v>0</v>
      </c>
      <c r="S57" s="23">
        <f>+E57-R57</f>
        <v>0</v>
      </c>
      <c r="T57" s="24">
        <v>0</v>
      </c>
      <c r="U57" s="25"/>
    </row>
    <row r="58" spans="1:21" ht="18" customHeight="1" x14ac:dyDescent="0.25">
      <c r="A58" s="58" t="s">
        <v>83</v>
      </c>
      <c r="B58" s="28" t="s">
        <v>84</v>
      </c>
      <c r="C58" s="40">
        <v>0</v>
      </c>
      <c r="D58" s="40">
        <v>0</v>
      </c>
      <c r="E58" s="21">
        <f>+C58+D58</f>
        <v>0</v>
      </c>
      <c r="F58" s="40">
        <v>0</v>
      </c>
      <c r="G58" s="41">
        <v>0</v>
      </c>
      <c r="H58" s="40">
        <v>0</v>
      </c>
      <c r="I58" s="40">
        <v>0</v>
      </c>
      <c r="J58" s="40">
        <v>0</v>
      </c>
      <c r="K58" s="40">
        <v>0</v>
      </c>
      <c r="L58" s="40">
        <v>0</v>
      </c>
      <c r="M58" s="40">
        <v>0</v>
      </c>
      <c r="N58" s="40">
        <v>0</v>
      </c>
      <c r="O58" s="40">
        <v>0</v>
      </c>
      <c r="P58" s="40">
        <v>0</v>
      </c>
      <c r="Q58" s="40">
        <v>0</v>
      </c>
      <c r="R58" s="21">
        <f>SUM(F58:Q58)</f>
        <v>0</v>
      </c>
      <c r="S58" s="23">
        <f>+E58-R58</f>
        <v>0</v>
      </c>
      <c r="T58" s="24">
        <v>0</v>
      </c>
      <c r="U58" s="25"/>
    </row>
    <row r="59" spans="1:21" ht="18.75" customHeight="1" x14ac:dyDescent="0.25">
      <c r="A59" s="17">
        <v>4.3</v>
      </c>
      <c r="B59" s="35" t="s">
        <v>85</v>
      </c>
      <c r="C59" s="36">
        <f>SUM(C60)</f>
        <v>0</v>
      </c>
      <c r="D59" s="36">
        <f t="shared" ref="D59:Q59" si="19">SUM(D60)</f>
        <v>0</v>
      </c>
      <c r="E59" s="36"/>
      <c r="F59" s="36">
        <f t="shared" si="19"/>
        <v>0</v>
      </c>
      <c r="G59" s="37">
        <f t="shared" si="19"/>
        <v>0</v>
      </c>
      <c r="H59" s="36">
        <f t="shared" si="19"/>
        <v>0</v>
      </c>
      <c r="I59" s="36">
        <f t="shared" si="19"/>
        <v>0</v>
      </c>
      <c r="J59" s="36">
        <f t="shared" si="19"/>
        <v>0</v>
      </c>
      <c r="K59" s="36">
        <f t="shared" si="19"/>
        <v>0</v>
      </c>
      <c r="L59" s="36">
        <f t="shared" si="19"/>
        <v>0</v>
      </c>
      <c r="M59" s="36">
        <f t="shared" si="19"/>
        <v>0</v>
      </c>
      <c r="N59" s="36">
        <f t="shared" si="19"/>
        <v>0</v>
      </c>
      <c r="O59" s="36">
        <f t="shared" si="19"/>
        <v>0</v>
      </c>
      <c r="P59" s="36">
        <f t="shared" si="19"/>
        <v>0</v>
      </c>
      <c r="Q59" s="36">
        <f t="shared" si="19"/>
        <v>0</v>
      </c>
      <c r="R59" s="36">
        <f>SUM(R60)</f>
        <v>0</v>
      </c>
      <c r="S59" s="38">
        <f>SUM(S60)</f>
        <v>0</v>
      </c>
      <c r="T59" s="19">
        <v>0</v>
      </c>
    </row>
    <row r="60" spans="1:21" ht="18.75" customHeight="1" x14ac:dyDescent="0.25">
      <c r="A60" s="59" t="s">
        <v>86</v>
      </c>
      <c r="B60" s="42" t="s">
        <v>87</v>
      </c>
      <c r="C60" s="43">
        <v>0</v>
      </c>
      <c r="D60" s="43">
        <v>0</v>
      </c>
      <c r="E60" s="44">
        <f>+C60+D60</f>
        <v>0</v>
      </c>
      <c r="F60" s="43">
        <v>0</v>
      </c>
      <c r="G60" s="45">
        <v>0</v>
      </c>
      <c r="H60" s="43">
        <v>0</v>
      </c>
      <c r="I60" s="43">
        <v>0</v>
      </c>
      <c r="J60" s="43">
        <v>0</v>
      </c>
      <c r="K60" s="43">
        <v>0</v>
      </c>
      <c r="L60" s="43">
        <v>0</v>
      </c>
      <c r="M60" s="43">
        <v>0</v>
      </c>
      <c r="N60" s="43">
        <v>0</v>
      </c>
      <c r="O60" s="43">
        <v>0</v>
      </c>
      <c r="P60" s="43">
        <v>0</v>
      </c>
      <c r="Q60" s="43">
        <v>0</v>
      </c>
      <c r="R60" s="44">
        <f>SUM(F60:Q60)</f>
        <v>0</v>
      </c>
      <c r="S60" s="55">
        <f>+E60-R60</f>
        <v>0</v>
      </c>
      <c r="T60" s="56">
        <v>0</v>
      </c>
      <c r="U60" s="25"/>
    </row>
    <row r="61" spans="1:21" x14ac:dyDescent="0.25">
      <c r="A61" s="65" t="s">
        <v>112</v>
      </c>
      <c r="B61" s="32"/>
      <c r="C61" s="32"/>
      <c r="D61" s="32"/>
      <c r="E61" s="32"/>
      <c r="F61" s="32"/>
      <c r="G61" s="46"/>
      <c r="H61" s="32"/>
      <c r="I61" s="32"/>
      <c r="J61" s="32"/>
      <c r="K61" s="32"/>
      <c r="L61" s="32"/>
      <c r="M61" s="32"/>
      <c r="N61" s="32"/>
      <c r="O61" s="32"/>
      <c r="P61" s="32"/>
      <c r="Q61" s="32"/>
      <c r="R61" s="32"/>
    </row>
    <row r="62" spans="1:21" ht="52.5" customHeight="1" x14ac:dyDescent="0.25">
      <c r="A62" s="76" t="s">
        <v>116</v>
      </c>
      <c r="B62" s="76"/>
      <c r="C62" s="76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4"/>
      <c r="P62" s="64"/>
      <c r="Q62" s="64"/>
      <c r="R62" s="64"/>
      <c r="S62" s="64"/>
      <c r="T62" s="64"/>
    </row>
    <row r="63" spans="1:21" ht="25.5" customHeight="1" x14ac:dyDescent="0.25">
      <c r="A63" s="77" t="s">
        <v>113</v>
      </c>
      <c r="B63" s="77"/>
      <c r="C63" s="77"/>
    </row>
    <row r="64" spans="1:21" ht="21.75" customHeight="1" x14ac:dyDescent="0.25">
      <c r="A64" s="66" t="s">
        <v>114</v>
      </c>
    </row>
    <row r="65" spans="1:31" ht="15.75" customHeight="1" x14ac:dyDescent="0.25">
      <c r="A65" s="66" t="s">
        <v>119</v>
      </c>
    </row>
    <row r="66" spans="1:31" ht="18" customHeight="1" x14ac:dyDescent="0.25">
      <c r="A66" s="66" t="s">
        <v>118</v>
      </c>
    </row>
    <row r="67" spans="1:31" ht="18.75" customHeight="1" x14ac:dyDescent="0.25">
      <c r="A67" s="66" t="s">
        <v>117</v>
      </c>
    </row>
    <row r="68" spans="1:31" ht="24.75" customHeight="1" x14ac:dyDescent="0.25">
      <c r="A68" s="47"/>
      <c r="B68" s="48" t="s">
        <v>102</v>
      </c>
      <c r="C68" s="6"/>
      <c r="D68" s="49"/>
      <c r="G68" s="4"/>
      <c r="I68" s="6"/>
      <c r="J68" s="6"/>
      <c r="R68" s="72" t="s">
        <v>89</v>
      </c>
      <c r="S68" s="72"/>
      <c r="U68" s="6"/>
      <c r="V68" s="6"/>
      <c r="W68" s="6"/>
      <c r="X68" s="6"/>
      <c r="Y68" s="6"/>
      <c r="Z68" s="6"/>
      <c r="AA68" s="72"/>
      <c r="AB68" s="72"/>
      <c r="AC68" s="6"/>
      <c r="AD68" s="6"/>
      <c r="AE68" s="6"/>
    </row>
    <row r="69" spans="1:31" x14ac:dyDescent="0.25">
      <c r="A69" s="47"/>
      <c r="B69" s="6"/>
      <c r="C69" s="6"/>
      <c r="D69" s="6"/>
      <c r="G69" s="4"/>
      <c r="I69" s="48"/>
      <c r="U69" s="6"/>
      <c r="V69" s="6"/>
      <c r="W69" s="6"/>
      <c r="X69" s="6"/>
      <c r="Y69" s="6"/>
      <c r="Z69" s="6"/>
      <c r="AA69" s="6"/>
    </row>
    <row r="70" spans="1:31" x14ac:dyDescent="0.25">
      <c r="A70" s="47"/>
      <c r="B70" s="6"/>
      <c r="C70" s="6"/>
      <c r="D70" s="6"/>
      <c r="G70" s="4"/>
      <c r="I70" s="48"/>
      <c r="R70" s="6"/>
      <c r="U70" s="6"/>
      <c r="V70" s="6"/>
      <c r="W70" s="6"/>
      <c r="X70" s="6"/>
      <c r="Y70" s="6"/>
      <c r="Z70" s="6"/>
      <c r="AA70" s="6"/>
    </row>
    <row r="71" spans="1:31" ht="15" customHeight="1" x14ac:dyDescent="0.25">
      <c r="A71" s="47"/>
      <c r="B71" s="48" t="s">
        <v>109</v>
      </c>
      <c r="C71" s="6"/>
      <c r="D71" s="6"/>
      <c r="G71" s="4"/>
      <c r="I71" s="81"/>
      <c r="J71" s="82"/>
      <c r="R71" s="80" t="s">
        <v>109</v>
      </c>
      <c r="S71" s="80"/>
      <c r="T71" s="51"/>
      <c r="U71" s="51"/>
      <c r="V71" s="51"/>
      <c r="W71" s="51"/>
      <c r="X71" s="51"/>
      <c r="Y71" s="51"/>
      <c r="Z71" s="51"/>
      <c r="AA71" s="51"/>
      <c r="AB71" s="51"/>
      <c r="AC71" s="51"/>
      <c r="AD71" s="51"/>
      <c r="AE71" s="51"/>
    </row>
    <row r="72" spans="1:31" ht="15" x14ac:dyDescent="0.25">
      <c r="A72" s="6"/>
      <c r="B72" s="50" t="s">
        <v>103</v>
      </c>
      <c r="C72" s="6"/>
      <c r="D72" s="6"/>
      <c r="G72" s="4"/>
      <c r="H72" s="72" t="s">
        <v>96</v>
      </c>
      <c r="I72" s="72"/>
      <c r="J72" s="72"/>
      <c r="R72" s="73" t="s">
        <v>90</v>
      </c>
      <c r="S72" s="73"/>
      <c r="T72" s="54"/>
      <c r="U72" s="54"/>
      <c r="V72" s="54"/>
      <c r="W72" s="6"/>
      <c r="X72" s="6"/>
      <c r="Y72" s="6"/>
      <c r="Z72" s="51"/>
      <c r="AA72" s="51"/>
    </row>
    <row r="73" spans="1:31" x14ac:dyDescent="0.25">
      <c r="A73" s="47"/>
      <c r="B73" s="48" t="s">
        <v>121</v>
      </c>
      <c r="C73" s="6"/>
      <c r="D73" s="6"/>
      <c r="G73" s="4"/>
      <c r="H73" s="48"/>
      <c r="I73" s="6"/>
      <c r="J73" s="6"/>
      <c r="R73" s="72" t="s">
        <v>91</v>
      </c>
      <c r="S73" s="72"/>
      <c r="U73" s="6"/>
      <c r="V73" s="6"/>
      <c r="W73" s="6"/>
      <c r="X73" s="6"/>
      <c r="Y73" s="6"/>
      <c r="Z73" s="6"/>
      <c r="AA73" s="6"/>
    </row>
    <row r="74" spans="1:31" x14ac:dyDescent="0.25">
      <c r="H74" s="48"/>
    </row>
    <row r="75" spans="1:31" x14ac:dyDescent="0.25">
      <c r="H75" s="68"/>
      <c r="I75" s="68"/>
      <c r="J75" s="68"/>
    </row>
    <row r="76" spans="1:31" ht="15" x14ac:dyDescent="0.25">
      <c r="H76" s="83" t="s">
        <v>107</v>
      </c>
      <c r="I76" s="83"/>
      <c r="J76" s="83"/>
    </row>
    <row r="77" spans="1:31" x14ac:dyDescent="0.25">
      <c r="H77" s="72" t="s">
        <v>108</v>
      </c>
      <c r="I77" s="72"/>
      <c r="J77" s="72"/>
    </row>
  </sheetData>
  <mergeCells count="16">
    <mergeCell ref="H76:J76"/>
    <mergeCell ref="H77:J77"/>
    <mergeCell ref="AA68:AB68"/>
    <mergeCell ref="R68:S68"/>
    <mergeCell ref="R72:S72"/>
    <mergeCell ref="R73:S73"/>
    <mergeCell ref="R71:S71"/>
    <mergeCell ref="A8:T8"/>
    <mergeCell ref="A9:T9"/>
    <mergeCell ref="A10:T10"/>
    <mergeCell ref="A11:T11"/>
    <mergeCell ref="A12:T12"/>
    <mergeCell ref="H72:J72"/>
    <mergeCell ref="A13:B13"/>
    <mergeCell ref="A62:C62"/>
    <mergeCell ref="A63:C63"/>
  </mergeCells>
  <pageMargins left="0.36" right="0.15748031496062992" top="0.15748031496062992" bottom="0.15748031496062992" header="0.15748031496062992" footer="0.15748031496062992"/>
  <pageSetup paperSize="5" scale="60" orientation="landscape" r:id="rId1"/>
  <headerFooter>
    <oddFooter>&amp;R&amp;8&amp;P/&amp;N</oddFooter>
  </headerFooter>
  <rowBreaks count="1" manualBreakCount="1">
    <brk id="40" max="19" man="1"/>
  </rowBreaks>
  <ignoredErrors>
    <ignoredError sqref="R49" formula="1"/>
    <ignoredError sqref="R50" formulaRange="1"/>
  </ignoredError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4</vt:i4>
      </vt:variant>
    </vt:vector>
  </HeadingPairs>
  <TitlesOfParts>
    <vt:vector size="5" baseType="lpstr">
      <vt:lpstr>Ejecución Enero Dic. Proyectado</vt:lpstr>
      <vt:lpstr>'Ejecución Enero Dic. Proyectado'!Área_de_impresión</vt:lpstr>
      <vt:lpstr>'Ejecución Enero Dic. Proyectado'!Print_Area</vt:lpstr>
      <vt:lpstr>'Ejecución Enero Dic. Proyectado'!Print_Titles</vt:lpstr>
      <vt:lpstr>'Ejecución Enero Dic. Proyectado'!Títulos_a_imprimir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Mildred Rodriguez</dc:creator>
  <cp:keywords/>
  <dc:description/>
  <cp:lastModifiedBy>Arosa Ligia R. Echenique Benedicto</cp:lastModifiedBy>
  <cp:revision/>
  <cp:lastPrinted>2024-12-19T18:15:58Z</cp:lastPrinted>
  <dcterms:created xsi:type="dcterms:W3CDTF">2015-06-05T18:17:20Z</dcterms:created>
  <dcterms:modified xsi:type="dcterms:W3CDTF">2024-12-19T18:16:03Z</dcterms:modified>
  <cp:category/>
  <cp:contentStatus/>
</cp:coreProperties>
</file>