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4. PRESUPUESTO/Presupuesto 2025/TRANSPARENCIA 2025/Ejecución Presupuestaria Mensual/"/>
    </mc:Choice>
  </mc:AlternateContent>
  <xr:revisionPtr revIDLastSave="2111" documentId="8_{1EB92254-F083-4150-9B2A-9507B42DAC89}" xr6:coauthVersionLast="47" xr6:coauthVersionMax="47" xr10:uidLastSave="{7A26D5AA-E53C-4CE7-B4CC-4D0D67C29577}"/>
  <bookViews>
    <workbookView xWindow="-120" yWindow="-120" windowWidth="29040" windowHeight="15720" xr2:uid="{00000000-000D-0000-FFFF-FFFF00000000}"/>
  </bookViews>
  <sheets>
    <sheet name="Ejecución Mensual 2025" sheetId="4" r:id="rId1"/>
  </sheets>
  <definedNames>
    <definedName name="_xlnm.Print_Area" localSheetId="0">'Ejecución Mensual 2025'!$A$1:$T$72</definedName>
    <definedName name="Mayo" localSheetId="0">'Ejecución Mensual 2025'!$A$1:$R$71</definedName>
    <definedName name="MAYO_MENSUAL" localSheetId="0">'Ejecución Mensual 2025'!$1:$11</definedName>
    <definedName name="_xlnm.Print_Titles" localSheetId="0">'Ejecución Mensual 2025'!$1:$11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6" i="4" l="1"/>
  <c r="E57" i="4"/>
  <c r="E50" i="4" s="1"/>
  <c r="E54" i="4"/>
  <c r="E51" i="4"/>
  <c r="E47" i="4"/>
  <c r="E39" i="4"/>
  <c r="E30" i="4"/>
  <c r="E20" i="4"/>
  <c r="E14" i="4"/>
  <c r="Q14" i="4"/>
  <c r="R15" i="4"/>
  <c r="S15" i="4" s="1"/>
  <c r="R16" i="4"/>
  <c r="S16" i="4" s="1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E13" i="4" l="1"/>
  <c r="E12" i="4" s="1"/>
  <c r="D50" i="4"/>
  <c r="C13" i="4"/>
  <c r="D13" i="4"/>
  <c r="D12" i="4" s="1"/>
  <c r="C50" i="4"/>
  <c r="O50" i="4"/>
  <c r="O13" i="4"/>
  <c r="Q13" i="4"/>
  <c r="P13" i="4"/>
  <c r="N13" i="4"/>
  <c r="N50" i="4"/>
  <c r="Q50" i="4"/>
  <c r="P50" i="4"/>
  <c r="R48" i="4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R42" i="4"/>
  <c r="T42" i="4" s="1"/>
  <c r="R41" i="4"/>
  <c r="T41" i="4" s="1"/>
  <c r="R40" i="4"/>
  <c r="T40" i="4" s="1"/>
  <c r="R38" i="4"/>
  <c r="R37" i="4"/>
  <c r="R36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2" i="4" s="1"/>
  <c r="R21" i="4"/>
  <c r="T21" i="4" s="1"/>
  <c r="T19" i="4"/>
  <c r="T15" i="4"/>
  <c r="C12" i="4" l="1"/>
  <c r="S48" i="4"/>
  <c r="S47" i="4" s="1"/>
  <c r="T48" i="4"/>
  <c r="S43" i="4"/>
  <c r="T43" i="4"/>
  <c r="T38" i="4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1" i="4"/>
  <c r="S23" i="4"/>
  <c r="F13" i="4"/>
  <c r="S46" i="4"/>
  <c r="S37" i="4"/>
  <c r="S34" i="4"/>
  <c r="S36" i="4"/>
  <c r="I50" i="4"/>
  <c r="S32" i="4"/>
  <c r="J50" i="4"/>
  <c r="S44" i="4"/>
  <c r="S35" i="4"/>
  <c r="K50" i="4"/>
  <c r="S45" i="4"/>
  <c r="S22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R47" i="4"/>
  <c r="T47" i="4" s="1"/>
  <c r="R54" i="4"/>
  <c r="R39" i="4"/>
  <c r="R30" i="4"/>
  <c r="R20" i="4"/>
  <c r="R14" i="4"/>
  <c r="R51" i="4"/>
  <c r="S51" i="4" l="1"/>
  <c r="S54" i="4"/>
  <c r="M12" i="4"/>
  <c r="H12" i="4"/>
  <c r="J12" i="4"/>
  <c r="T14" i="4"/>
  <c r="T39" i="4"/>
  <c r="S14" i="4"/>
  <c r="T30" i="4"/>
  <c r="I12" i="4"/>
  <c r="L12" i="4"/>
  <c r="T20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<sst xmlns="http://schemas.openxmlformats.org/spreadsheetml/2006/main" count="123" uniqueCount="123">
  <si>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</si>
  <si>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</si>
  <si>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</si>
  <si>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</si>
  <si>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</si>
  <si>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</si>
  <si>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</si>
  <si>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</si>
  <si>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</si>
  <si>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</si>
  <si>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</si>
  <si>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</si>
  <si>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</si>
  <si>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</si>
  <si>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</si>
  <si>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</si>
  <si>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</si>
  <si>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</si>
  <si>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</si>
  <si>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</si>
  <si>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</si>
  <si>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</si>
  <si>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</si>
  <si>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</si>
  <si>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</si>
  <si>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</si>
  <si>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</si>
  <si>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</si>
  <si>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</si>
  <si>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</si>
  <si>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</si>
  <si>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</si>
  <si>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</si>
  <si>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</si>
  <si>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</si>
  <si>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</si>
  <si>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</si>
  <si>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</si>
  <si>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</si>
  <si>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</si>
  <si>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</si>
  <si>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</si>
  <si>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</si>
  <si>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</si>
  <si>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</si>
  <si>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</si>
  <si>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</si>
  <si>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</si>
  <si>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</si>
  <si>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</si>
  <si>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</si>
  <si>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</si>
  <si>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</si>
  <si>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</si>
  <si>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</si>
  <si>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</si>
  <si>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</si>
  <si>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</si>
  <si>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</si>
  <si>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</si>
  <si>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</si>
  <si>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</si>
  <si>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</si>
  <si>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</si>
  <si>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</si>
  <si>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</si>
  <si>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</si>
  <si>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</si>
  <si>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</si>
  <si>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</si>
  <si>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</si>
  <si>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</si>
  <si>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</si>
  <si>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</si>
  <si>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</si>
  <si>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</si>
  <si>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</si>
  <si>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</si>
  <si>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</si>
  <si>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</si>
  <si>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</si>
  <si>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</si>
  <si>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</si>
  <si>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</si>
  <si>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</si>
  <si>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</si>
  <si>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</si>
  <si>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</si>
  <si>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Presupuesto Vigente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</si>
  <si>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</si>
  <si>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</si>
  <si>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</si>
  <si>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</si>
  <si>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</si>
  <si>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</si>
  <si>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</si>
  <si>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</si>
  <si>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</si>
  <si>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</si>
  <si>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</si>
  <si>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</si>
  <si>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</si>
  <si>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</si>
  <si>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 xml:space="preserve">2. Se presenta el gasto por mes; cada mes se debe actualizar el gasto devengado de los meses anteriores. </t>
  </si>
  <si>
    <t xml:space="preserve">3. Se presenta la clasificación objetal del gasto a nivel de cuenta. </t>
  </si>
  <si>
    <t>4.   TOTAL APLICACIONES FINANCIERAS</t>
  </si>
  <si>
    <t>1. Gasto devengado.  Son los recursos financieros que surgen con la  obligación de pago por la recepción conforme de obras, bienes y oportunamente contratados o, en los casos de gastos sin contraprestación,  por haberse cumplido los  requisitos administrativos dispuestos por el reglamento de la citada ley.</t>
  </si>
  <si>
    <t>6. Fuente: Reportes del SIGEF.</t>
  </si>
  <si>
    <t>5. Fecha de registro: el día 10 del mes siguiente al mes analizado.</t>
  </si>
  <si>
    <t>4. Fecha de imputación: último día del mes analizado.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</si>
  <si>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</si>
  <si>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</si>
  <si>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</si>
  <si>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</si>
  <si>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</si>
  <si>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Arosa Echenique</t>
  </si>
  <si>
    <t>_____________________________</t>
  </si>
  <si>
    <t>Enero</t>
  </si>
  <si>
    <t>Revisado por:</t>
  </si>
  <si>
    <t>Aprobado por:</t>
  </si>
  <si>
    <t xml:space="preserve">                   Preparado por:</t>
  </si>
  <si>
    <t xml:space="preserve">           Analista de Presupuesto</t>
  </si>
  <si>
    <t>EJECUCIÓN DE GASTOS Y APLICACIONES FINANCIERAS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</si>
</sst>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12" fillId="4" borderId="5" xfId="0" applyFont="1" applyFill="1" applyBorder="1" applyAlignment="1">
      <alignment vertical="center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1" fillId="5" borderId="0" xfId="0" applyFont="1" applyFill="1" applyAlignment="1">
      <alignment vertical="center" wrapText="1"/>
    </xf>
    <xf numFmtId="43" fontId="11" fillId="5" borderId="0" xfId="1" applyFont="1" applyFill="1" applyBorder="1" applyAlignment="1">
      <alignment vertical="center"/>
    </xf>
    <xf numFmtId="10" fontId="5" fillId="5" borderId="0" xfId="2" applyNumberFormat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vertical="center"/>
    </xf>
    <xf numFmtId="43" fontId="5" fillId="0" borderId="9" xfId="1" applyFont="1" applyBorder="1" applyAlignment="1">
      <alignment vertical="center"/>
    </xf>
    <xf numFmtId="43" fontId="11" fillId="3" borderId="0" xfId="1" applyFont="1" applyFill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12" fillId="5" borderId="9" xfId="0" applyFont="1" applyFill="1" applyBorder="1" applyAlignment="1">
      <alignment horizontal="left" vertical="center"/>
    </xf>
    <xf numFmtId="0" fontId="19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4</xdr:row>
      <xdr:rowOff>226471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4598" cy="8268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4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2"/>
  <sheetViews>
    <sheetView showGridLines="0" tabSelected="1" zoomScale="90" zoomScaleNormal="90" zoomScaleSheetLayoutView="70" workbookViewId="0">
      <selection activeCell="A11" sqref="A11:B11"/>
    </sheetView>
  </sheetViews>
  <sheetFormatPr baseColWidth="10" defaultColWidth="8.7109375" defaultRowHeight="14.25" x14ac:dyDescent="0.25"/>
  <cols>
    <col min="1" max="1" width="7" style="45" customWidth="1"/>
    <col min="2" max="2" width="49.85546875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6" customWidth="1"/>
    <col min="8" max="8" width="14.85546875" style="4" bestFit="1" customWidth="1"/>
    <col min="9" max="11" width="14.85546875" style="4" customWidth="1"/>
    <col min="12" max="13" width="14.85546875" style="4" hidden="1" customWidth="1"/>
    <col min="14" max="14" width="17.7109375" style="4" hidden="1" customWidth="1"/>
    <col min="15" max="16" width="14.85546875" style="4" hidden="1" customWidth="1"/>
    <col min="17" max="17" width="16" style="4" hidden="1" customWidth="1"/>
    <col min="18" max="18" width="17.5703125" style="4" bestFit="1" customWidth="1"/>
    <col min="19" max="19" width="16" style="6" bestFit="1" customWidth="1"/>
    <col min="20" max="20" width="7.7109375" style="6" bestFit="1" customWidth="1"/>
    <col min="21" max="22" width="18.7109375" style="60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9"/>
      <c r="G1" s="5"/>
      <c r="H1" s="2"/>
      <c r="I1" s="77"/>
      <c r="J1" s="2"/>
      <c r="K1" s="2"/>
      <c r="L1" s="2"/>
      <c r="M1" s="2"/>
      <c r="N1" s="2"/>
      <c r="O1" s="2"/>
      <c r="P1" s="2"/>
      <c r="Q1" s="2"/>
      <c r="R1" s="59"/>
      <c r="S1" s="2"/>
      <c r="T1" s="2"/>
    </row>
    <row r="2" spans="1:23" ht="15" x14ac:dyDescent="0.25">
      <c r="A2" s="1"/>
      <c r="B2" s="2"/>
      <c r="C2" s="2"/>
      <c r="D2" s="2"/>
      <c r="E2" s="2"/>
      <c r="F2" s="58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8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22.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94" t="s">
        <v>0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</row>
    <row r="7" spans="1:23" ht="14.25" customHeight="1" x14ac:dyDescent="0.25">
      <c r="A7" s="95" t="s">
        <v>1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</row>
    <row r="8" spans="1:23" ht="14.25" customHeight="1" x14ac:dyDescent="0.25">
      <c r="A8" s="95" t="s">
        <v>2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</row>
    <row r="9" spans="1:23" ht="13.5" customHeight="1" x14ac:dyDescent="0.25">
      <c r="A9" s="95" t="s">
        <v>122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</row>
    <row r="10" spans="1:23" ht="20.25" customHeight="1" x14ac:dyDescent="0.25">
      <c r="A10" s="96" t="s">
        <v>3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</row>
    <row r="11" spans="1:23" ht="28.5" customHeight="1" x14ac:dyDescent="0.25">
      <c r="A11" s="97" t="s">
        <v>4</v>
      </c>
      <c r="B11" s="98"/>
      <c r="C11" s="8" t="s">
        <v>5</v>
      </c>
      <c r="D11" s="8" t="s">
        <v>6</v>
      </c>
      <c r="E11" s="8" t="s">
        <v>88</v>
      </c>
      <c r="F11" s="8" t="s">
        <v>117</v>
      </c>
      <c r="G11" s="8" t="s">
        <v>7</v>
      </c>
      <c r="H11" s="8" t="s">
        <v>8</v>
      </c>
      <c r="I11" s="8" t="s">
        <v>110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101</v>
      </c>
      <c r="T11" s="9" t="s">
        <v>100</v>
      </c>
      <c r="U11" s="62"/>
    </row>
    <row r="12" spans="1:23" s="2" customFormat="1" ht="22.5" customHeight="1" x14ac:dyDescent="0.25">
      <c r="A12" s="10"/>
      <c r="B12" s="57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755663631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37497298.660000004</v>
      </c>
      <c r="K12" s="11">
        <f t="shared" si="0"/>
        <v>49011789.82</v>
      </c>
      <c r="L12" s="11">
        <f t="shared" si="0"/>
        <v>0</v>
      </c>
      <c r="M12" s="11">
        <f t="shared" si="0"/>
        <v>0</v>
      </c>
      <c r="N12" s="11">
        <f t="shared" si="0"/>
        <v>0</v>
      </c>
      <c r="O12" s="11">
        <f t="shared" si="0"/>
        <v>0</v>
      </c>
      <c r="P12" s="11">
        <f t="shared" si="0"/>
        <v>0</v>
      </c>
      <c r="Q12" s="11">
        <f t="shared" si="0"/>
        <v>0</v>
      </c>
      <c r="R12" s="11">
        <f t="shared" si="0"/>
        <v>256640771.53999999</v>
      </c>
      <c r="S12" s="11">
        <f t="shared" si="0"/>
        <v>499022859.45999998</v>
      </c>
      <c r="T12" s="12">
        <f>+R12/E12</f>
        <v>0.33962302936344435</v>
      </c>
      <c r="U12" s="61"/>
      <c r="V12" s="61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755663631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37497298.660000004</v>
      </c>
      <c r="K13" s="15">
        <f t="shared" si="1"/>
        <v>49011789.82</v>
      </c>
      <c r="L13" s="15">
        <f t="shared" si="1"/>
        <v>0</v>
      </c>
      <c r="M13" s="15">
        <f t="shared" si="1"/>
        <v>0</v>
      </c>
      <c r="N13" s="15">
        <f t="shared" si="1"/>
        <v>0</v>
      </c>
      <c r="O13" s="15">
        <f t="shared" si="1"/>
        <v>0</v>
      </c>
      <c r="P13" s="15">
        <f t="shared" si="1"/>
        <v>0</v>
      </c>
      <c r="Q13" s="15">
        <f t="shared" si="1"/>
        <v>0</v>
      </c>
      <c r="R13" s="15">
        <f t="shared" si="1"/>
        <v>256640771.53999999</v>
      </c>
      <c r="S13" s="15">
        <f t="shared" ref="S13" si="2">+S14+S20+S30+S39+S47</f>
        <v>499022859.45999998</v>
      </c>
      <c r="T13" s="16">
        <f>+R13/E13</f>
        <v>0.33962302936344435</v>
      </c>
      <c r="U13" s="61"/>
      <c r="V13" s="61"/>
      <c r="W13" s="68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389594296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24739666.740000002</v>
      </c>
      <c r="I14" s="18">
        <f t="shared" si="3"/>
        <v>41949260.199999996</v>
      </c>
      <c r="J14" s="18">
        <f t="shared" si="3"/>
        <v>26414540.399999999</v>
      </c>
      <c r="K14" s="18">
        <f t="shared" si="3"/>
        <v>24185948.900000002</v>
      </c>
      <c r="L14" s="18">
        <f t="shared" si="3"/>
        <v>0</v>
      </c>
      <c r="M14" s="18">
        <f t="shared" si="3"/>
        <v>0</v>
      </c>
      <c r="N14" s="18">
        <f t="shared" si="3"/>
        <v>0</v>
      </c>
      <c r="O14" s="18">
        <f t="shared" si="3"/>
        <v>0</v>
      </c>
      <c r="P14" s="18">
        <f t="shared" si="3"/>
        <v>0</v>
      </c>
      <c r="Q14" s="18">
        <f t="shared" si="3"/>
        <v>0</v>
      </c>
      <c r="R14" s="18">
        <f t="shared" si="3"/>
        <v>164570878.43000001</v>
      </c>
      <c r="S14" s="18">
        <f t="shared" ref="S14" si="4">SUM(S15:S19)</f>
        <v>225023417.56999999</v>
      </c>
      <c r="T14" s="19">
        <f>+R14/E14</f>
        <v>0.42241603668139949</v>
      </c>
      <c r="U14" s="62"/>
    </row>
    <row r="15" spans="1:23" ht="20.100000000000001" customHeight="1" x14ac:dyDescent="0.25">
      <c r="A15" s="49" t="s">
        <v>20</v>
      </c>
      <c r="B15" s="20" t="s">
        <v>21</v>
      </c>
      <c r="C15" s="21">
        <v>287964207.82999998</v>
      </c>
      <c r="D15" s="21">
        <v>0</v>
      </c>
      <c r="E15" s="82">
        <v>292488811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>
        <v>20792233.34</v>
      </c>
      <c r="K15" s="21">
        <v>20445397.620000001</v>
      </c>
      <c r="L15" s="21"/>
      <c r="M15" s="21"/>
      <c r="N15" s="21"/>
      <c r="O15" s="21"/>
      <c r="P15" s="21"/>
      <c r="Q15" s="21"/>
      <c r="R15" s="21">
        <f>SUM(F15:Q15)</f>
        <v>123600230.2</v>
      </c>
      <c r="S15" s="23">
        <f>+E15-R15</f>
        <v>168888580.80000001</v>
      </c>
      <c r="T15" s="24">
        <f>+R15/E15</f>
        <v>0.42258105456211792</v>
      </c>
      <c r="U15" s="62"/>
    </row>
    <row r="16" spans="1:23" ht="20.100000000000001" customHeight="1" x14ac:dyDescent="0.25">
      <c r="A16" s="49" t="s">
        <v>22</v>
      </c>
      <c r="B16" s="20" t="s">
        <v>23</v>
      </c>
      <c r="C16" s="21">
        <v>53504491.200000003</v>
      </c>
      <c r="D16" s="21">
        <v>0</v>
      </c>
      <c r="E16" s="82">
        <v>56304650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>
        <v>2490324.9900000002</v>
      </c>
      <c r="K16" s="21">
        <v>646000</v>
      </c>
      <c r="L16" s="21"/>
      <c r="M16" s="21"/>
      <c r="N16" s="21"/>
      <c r="O16" s="21"/>
      <c r="P16" s="21"/>
      <c r="Q16" s="21"/>
      <c r="R16" s="21">
        <f>SUM(F16:Q16)</f>
        <v>22502897.770000003</v>
      </c>
      <c r="S16" s="23">
        <f>+E16-R16</f>
        <v>33801752.229999997</v>
      </c>
      <c r="T16" s="24">
        <f>+R16/E16</f>
        <v>0.3996632208885057</v>
      </c>
      <c r="U16" s="62"/>
    </row>
    <row r="17" spans="1:22" ht="20.100000000000001" customHeight="1" x14ac:dyDescent="0.25">
      <c r="A17" s="49" t="s">
        <v>92</v>
      </c>
      <c r="B17" s="20" t="s">
        <v>89</v>
      </c>
      <c r="C17" s="21">
        <v>0</v>
      </c>
      <c r="D17" s="21">
        <v>0</v>
      </c>
      <c r="E17" s="82">
        <v>0</v>
      </c>
      <c r="F17" s="21">
        <v>0</v>
      </c>
      <c r="G17" s="22">
        <v>0</v>
      </c>
      <c r="H17" s="21">
        <v>0</v>
      </c>
      <c r="I17" s="21">
        <v>0</v>
      </c>
      <c r="J17" s="21">
        <v>0</v>
      </c>
      <c r="K17" s="21">
        <v>0</v>
      </c>
      <c r="L17" s="21"/>
      <c r="M17" s="21"/>
      <c r="N17" s="21"/>
      <c r="O17" s="21"/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62"/>
      <c r="V17" s="62"/>
    </row>
    <row r="18" spans="1:22" ht="20.100000000000001" customHeight="1" x14ac:dyDescent="0.25">
      <c r="A18" s="49" t="s">
        <v>93</v>
      </c>
      <c r="B18" s="20" t="s">
        <v>90</v>
      </c>
      <c r="C18" s="21">
        <v>0</v>
      </c>
      <c r="D18" s="21">
        <v>0</v>
      </c>
      <c r="E18" s="82">
        <v>0</v>
      </c>
      <c r="F18" s="21">
        <v>0</v>
      </c>
      <c r="G18" s="22">
        <v>0</v>
      </c>
      <c r="H18" s="21">
        <v>0</v>
      </c>
      <c r="I18" s="21">
        <v>0</v>
      </c>
      <c r="J18" s="21">
        <v>0</v>
      </c>
      <c r="K18" s="21">
        <v>0</v>
      </c>
      <c r="L18" s="21"/>
      <c r="M18" s="21"/>
      <c r="N18" s="21"/>
      <c r="O18" s="21"/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62"/>
      <c r="V18" s="62"/>
    </row>
    <row r="19" spans="1:22" ht="20.100000000000001" customHeight="1" x14ac:dyDescent="0.25">
      <c r="A19" s="49" t="s">
        <v>24</v>
      </c>
      <c r="B19" s="20" t="s">
        <v>25</v>
      </c>
      <c r="C19" s="21">
        <v>40251952.950000003</v>
      </c>
      <c r="D19" s="21">
        <v>0</v>
      </c>
      <c r="E19" s="82">
        <v>40800835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>
        <v>3131982.07</v>
      </c>
      <c r="K19" s="21">
        <v>3094551.28</v>
      </c>
      <c r="L19" s="21"/>
      <c r="M19" s="21"/>
      <c r="N19" s="21"/>
      <c r="O19" s="21"/>
      <c r="P19" s="21"/>
      <c r="Q19" s="21"/>
      <c r="R19" s="21">
        <f>SUM(F19:Q19)</f>
        <v>18467750.460000001</v>
      </c>
      <c r="S19" s="23">
        <f>+E19-R19</f>
        <v>22333084.539999999</v>
      </c>
      <c r="T19" s="24">
        <f t="shared" ref="T19:T48" si="5">+R19/E19</f>
        <v>0.45263167922911385</v>
      </c>
      <c r="U19" s="62"/>
      <c r="V19" s="62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R20" si="6">SUM(D21:D29)</f>
        <v>0</v>
      </c>
      <c r="E20" s="81">
        <f>SUM(E21:E29)</f>
        <v>228477133.63999999</v>
      </c>
      <c r="F20" s="18">
        <f t="shared" si="6"/>
        <v>4502773.5999999996</v>
      </c>
      <c r="G20" s="18">
        <f t="shared" si="6"/>
        <v>10477808.68</v>
      </c>
      <c r="H20" s="18">
        <f t="shared" si="6"/>
        <v>18275416.27</v>
      </c>
      <c r="I20" s="18">
        <f t="shared" si="6"/>
        <v>8182689.1999999993</v>
      </c>
      <c r="J20" s="18">
        <f t="shared" si="6"/>
        <v>10067486.060000001</v>
      </c>
      <c r="K20" s="18">
        <f t="shared" si="6"/>
        <v>11654820.73</v>
      </c>
      <c r="L20" s="18">
        <f t="shared" si="6"/>
        <v>0</v>
      </c>
      <c r="M20" s="18">
        <f t="shared" si="6"/>
        <v>0</v>
      </c>
      <c r="N20" s="18">
        <f t="shared" si="6"/>
        <v>0</v>
      </c>
      <c r="O20" s="18">
        <f t="shared" si="6"/>
        <v>0</v>
      </c>
      <c r="P20" s="18">
        <f t="shared" si="6"/>
        <v>0</v>
      </c>
      <c r="Q20" s="18">
        <f t="shared" si="6"/>
        <v>0</v>
      </c>
      <c r="R20" s="18">
        <f t="shared" si="6"/>
        <v>63160994.539999999</v>
      </c>
      <c r="S20" s="25">
        <f>SUM(S21:S29)</f>
        <v>165316139.09999999</v>
      </c>
      <c r="T20" s="19">
        <f t="shared" si="5"/>
        <v>0.27644339516058364</v>
      </c>
      <c r="U20" s="62"/>
    </row>
    <row r="21" spans="1:22" ht="20.100000000000001" customHeight="1" x14ac:dyDescent="0.25">
      <c r="A21" s="49" t="s">
        <v>27</v>
      </c>
      <c r="B21" s="20" t="s">
        <v>28</v>
      </c>
      <c r="C21" s="21">
        <v>14062600</v>
      </c>
      <c r="D21" s="21">
        <v>0</v>
      </c>
      <c r="E21" s="82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>
        <v>1684486.19</v>
      </c>
      <c r="K21" s="21">
        <v>1612380.23</v>
      </c>
      <c r="L21" s="21"/>
      <c r="M21" s="21"/>
      <c r="N21" s="21"/>
      <c r="O21" s="21"/>
      <c r="P21" s="21"/>
      <c r="Q21" s="21"/>
      <c r="R21" s="21">
        <f t="shared" ref="R21:R29" si="7">SUM(F21:Q21)</f>
        <v>8205901.2100000009</v>
      </c>
      <c r="S21" s="23">
        <f t="shared" ref="S21:S29" si="8">+E21-R21</f>
        <v>8861329.7899999991</v>
      </c>
      <c r="T21" s="24">
        <f t="shared" si="5"/>
        <v>0.48079862574075438</v>
      </c>
      <c r="U21" s="62"/>
    </row>
    <row r="22" spans="1:22" ht="23.25" customHeight="1" x14ac:dyDescent="0.25">
      <c r="A22" s="49" t="s">
        <v>29</v>
      </c>
      <c r="B22" s="20" t="s">
        <v>30</v>
      </c>
      <c r="C22" s="21">
        <v>4165800</v>
      </c>
      <c r="D22" s="21">
        <v>0</v>
      </c>
      <c r="E22" s="82">
        <v>3370501</v>
      </c>
      <c r="F22" s="21">
        <v>0</v>
      </c>
      <c r="G22" s="22">
        <v>67695.600000000006</v>
      </c>
      <c r="H22" s="21">
        <v>32514.98</v>
      </c>
      <c r="I22" s="21">
        <v>0</v>
      </c>
      <c r="J22" s="21">
        <v>551555.6</v>
      </c>
      <c r="K22" s="21">
        <v>165107.68</v>
      </c>
      <c r="L22" s="21"/>
      <c r="M22" s="21"/>
      <c r="N22" s="21"/>
      <c r="O22" s="21"/>
      <c r="P22" s="21"/>
      <c r="Q22" s="21"/>
      <c r="R22" s="21">
        <f t="shared" si="7"/>
        <v>816873.85999999987</v>
      </c>
      <c r="S22" s="23">
        <f t="shared" si="8"/>
        <v>2553627.14</v>
      </c>
      <c r="T22" s="24">
        <f t="shared" si="5"/>
        <v>0.24235977381404125</v>
      </c>
    </row>
    <row r="23" spans="1:22" ht="20.100000000000001" customHeight="1" x14ac:dyDescent="0.25">
      <c r="A23" s="49" t="s">
        <v>31</v>
      </c>
      <c r="B23" s="20" t="s">
        <v>32</v>
      </c>
      <c r="C23" s="21">
        <v>37000000</v>
      </c>
      <c r="D23" s="21">
        <v>0</v>
      </c>
      <c r="E23" s="82">
        <v>25600000</v>
      </c>
      <c r="F23" s="21">
        <v>0</v>
      </c>
      <c r="G23" s="22">
        <v>0</v>
      </c>
      <c r="H23" s="21">
        <v>0</v>
      </c>
      <c r="I23" s="21">
        <v>2818050</v>
      </c>
      <c r="J23" s="21">
        <v>1596700</v>
      </c>
      <c r="K23" s="21">
        <v>1449795</v>
      </c>
      <c r="L23" s="21"/>
      <c r="M23" s="21"/>
      <c r="N23" s="21"/>
      <c r="O23" s="21"/>
      <c r="P23" s="21"/>
      <c r="Q23" s="21"/>
      <c r="R23" s="21">
        <f t="shared" si="7"/>
        <v>5864545</v>
      </c>
      <c r="S23" s="23">
        <f t="shared" si="8"/>
        <v>19735455</v>
      </c>
      <c r="T23" s="24">
        <f t="shared" si="5"/>
        <v>0.22908378906249999</v>
      </c>
    </row>
    <row r="24" spans="1:22" ht="20.100000000000001" customHeight="1" x14ac:dyDescent="0.25">
      <c r="A24" s="49" t="s">
        <v>33</v>
      </c>
      <c r="B24" s="20" t="s">
        <v>34</v>
      </c>
      <c r="C24" s="21">
        <v>794000</v>
      </c>
      <c r="D24" s="21">
        <v>0</v>
      </c>
      <c r="E24" s="82">
        <v>1200000</v>
      </c>
      <c r="F24" s="21">
        <v>0</v>
      </c>
      <c r="G24" s="22">
        <v>0</v>
      </c>
      <c r="H24" s="21">
        <v>0</v>
      </c>
      <c r="I24" s="21">
        <v>82000</v>
      </c>
      <c r="J24" s="21">
        <v>600000</v>
      </c>
      <c r="K24" s="21">
        <v>0</v>
      </c>
      <c r="L24" s="21"/>
      <c r="M24" s="21"/>
      <c r="N24" s="21"/>
      <c r="O24" s="21"/>
      <c r="P24" s="21"/>
      <c r="Q24" s="21"/>
      <c r="R24" s="21">
        <f t="shared" si="7"/>
        <v>682000</v>
      </c>
      <c r="S24" s="23">
        <f t="shared" si="8"/>
        <v>518000</v>
      </c>
      <c r="T24" s="24">
        <f t="shared" si="5"/>
        <v>0.56833333333333336</v>
      </c>
    </row>
    <row r="25" spans="1:22" ht="20.100000000000001" customHeight="1" x14ac:dyDescent="0.25">
      <c r="A25" s="49" t="s">
        <v>35</v>
      </c>
      <c r="B25" s="20" t="s">
        <v>36</v>
      </c>
      <c r="C25" s="21">
        <v>23037623</v>
      </c>
      <c r="D25" s="21">
        <v>0</v>
      </c>
      <c r="E25" s="82">
        <v>26552643.640000001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>
        <v>1098340.79</v>
      </c>
      <c r="K25" s="21">
        <v>1039625.76</v>
      </c>
      <c r="L25" s="21"/>
      <c r="M25" s="21"/>
      <c r="N25" s="21"/>
      <c r="O25" s="21"/>
      <c r="P25" s="21"/>
      <c r="Q25" s="21"/>
      <c r="R25" s="21">
        <f t="shared" si="7"/>
        <v>7720958.7599999998</v>
      </c>
      <c r="S25" s="23">
        <f t="shared" si="8"/>
        <v>18831684.880000003</v>
      </c>
      <c r="T25" s="24">
        <f t="shared" si="5"/>
        <v>0.29077928603571618</v>
      </c>
      <c r="U25" s="67"/>
    </row>
    <row r="26" spans="1:22" ht="20.100000000000001" customHeight="1" x14ac:dyDescent="0.25">
      <c r="A26" s="49" t="s">
        <v>37</v>
      </c>
      <c r="B26" s="20" t="s">
        <v>38</v>
      </c>
      <c r="C26" s="21">
        <v>12767400</v>
      </c>
      <c r="D26" s="21">
        <v>0</v>
      </c>
      <c r="E26" s="82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>
        <v>303081.40000000002</v>
      </c>
      <c r="K26" s="21">
        <v>298642.34999999998</v>
      </c>
      <c r="L26" s="21"/>
      <c r="M26" s="21"/>
      <c r="N26" s="21"/>
      <c r="O26" s="21"/>
      <c r="P26" s="21"/>
      <c r="Q26" s="21"/>
      <c r="R26" s="21">
        <f t="shared" si="7"/>
        <v>1791059.98</v>
      </c>
      <c r="S26" s="23">
        <f t="shared" si="8"/>
        <v>9695996.0199999996</v>
      </c>
      <c r="T26" s="24">
        <f t="shared" si="5"/>
        <v>0.15591984404010914</v>
      </c>
    </row>
    <row r="27" spans="1:22" ht="25.5" x14ac:dyDescent="0.25">
      <c r="A27" s="49" t="s">
        <v>39</v>
      </c>
      <c r="B27" s="20" t="s">
        <v>40</v>
      </c>
      <c r="C27" s="21">
        <v>13522644</v>
      </c>
      <c r="D27" s="21">
        <v>0</v>
      </c>
      <c r="E27" s="82">
        <v>9758775.5999999996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>
        <v>12139</v>
      </c>
      <c r="K27" s="21">
        <v>888212.91</v>
      </c>
      <c r="L27" s="21"/>
      <c r="M27" s="21"/>
      <c r="N27" s="21"/>
      <c r="O27" s="21"/>
      <c r="P27" s="21"/>
      <c r="Q27" s="21"/>
      <c r="R27" s="21">
        <f t="shared" si="7"/>
        <v>3398739.7600000002</v>
      </c>
      <c r="S27" s="23">
        <f t="shared" si="8"/>
        <v>6360035.8399999999</v>
      </c>
      <c r="T27" s="24">
        <f t="shared" si="5"/>
        <v>0.34827522419923257</v>
      </c>
      <c r="U27" s="62"/>
    </row>
    <row r="28" spans="1:22" ht="30.95" customHeight="1" x14ac:dyDescent="0.25">
      <c r="A28" s="49" t="s">
        <v>41</v>
      </c>
      <c r="B28" s="20" t="s">
        <v>42</v>
      </c>
      <c r="C28" s="21">
        <v>107840867.22</v>
      </c>
      <c r="D28" s="21">
        <v>0</v>
      </c>
      <c r="E28" s="82">
        <v>105871952.40000001</v>
      </c>
      <c r="F28" s="21">
        <v>1597720</v>
      </c>
      <c r="G28" s="22">
        <v>8006471.5899999999</v>
      </c>
      <c r="H28" s="21">
        <v>8977576.3200000003</v>
      </c>
      <c r="I28" s="21">
        <v>1549657.11</v>
      </c>
      <c r="J28" s="26">
        <v>1739600.44</v>
      </c>
      <c r="K28" s="21">
        <v>6101582.7999999998</v>
      </c>
      <c r="L28" s="21"/>
      <c r="M28" s="21"/>
      <c r="N28" s="21"/>
      <c r="O28" s="21"/>
      <c r="P28" s="21"/>
      <c r="Q28" s="21"/>
      <c r="R28" s="21">
        <f t="shared" si="7"/>
        <v>27972608.260000002</v>
      </c>
      <c r="S28" s="23">
        <f t="shared" si="8"/>
        <v>77899344.140000001</v>
      </c>
      <c r="T28" s="24">
        <f t="shared" si="5"/>
        <v>0.26421169748825751</v>
      </c>
      <c r="U28" s="62"/>
    </row>
    <row r="29" spans="1:22" ht="16.5" customHeight="1" x14ac:dyDescent="0.25">
      <c r="A29" s="49" t="s">
        <v>43</v>
      </c>
      <c r="B29" s="20" t="s">
        <v>44</v>
      </c>
      <c r="C29" s="21">
        <v>37130000</v>
      </c>
      <c r="D29" s="21">
        <v>0</v>
      </c>
      <c r="E29" s="82">
        <v>27568974</v>
      </c>
      <c r="F29" s="21">
        <v>429041.3</v>
      </c>
      <c r="G29" s="22">
        <v>-50679.75</v>
      </c>
      <c r="H29" s="21">
        <v>3189699.04</v>
      </c>
      <c r="I29" s="21">
        <v>559190.48</v>
      </c>
      <c r="J29" s="21">
        <v>2481582.64</v>
      </c>
      <c r="K29" s="21">
        <v>99474</v>
      </c>
      <c r="L29" s="21"/>
      <c r="M29" s="21"/>
      <c r="N29" s="21"/>
      <c r="O29" s="21"/>
      <c r="P29" s="21"/>
      <c r="Q29" s="21"/>
      <c r="R29" s="21">
        <f t="shared" si="7"/>
        <v>6708307.71</v>
      </c>
      <c r="S29" s="23">
        <f t="shared" si="8"/>
        <v>20860666.289999999</v>
      </c>
      <c r="T29" s="24">
        <f t="shared" si="5"/>
        <v>0.24332815976394334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81">
        <f>SUM(E31:E38)</f>
        <v>51801845</v>
      </c>
      <c r="F30" s="18">
        <f t="shared" si="9"/>
        <v>488000</v>
      </c>
      <c r="G30" s="18">
        <f t="shared" si="9"/>
        <v>1148221.78</v>
      </c>
      <c r="H30" s="18">
        <f>SUM(H31:H38)</f>
        <v>1108324.6600000001</v>
      </c>
      <c r="I30" s="18">
        <f t="shared" si="9"/>
        <v>836735.56</v>
      </c>
      <c r="J30" s="18">
        <f t="shared" si="9"/>
        <v>1015272.2</v>
      </c>
      <c r="K30" s="18">
        <f t="shared" si="9"/>
        <v>4094095.0100000002</v>
      </c>
      <c r="L30" s="18">
        <f t="shared" si="9"/>
        <v>0</v>
      </c>
      <c r="M30" s="18">
        <f t="shared" si="9"/>
        <v>0</v>
      </c>
      <c r="N30" s="18">
        <f t="shared" si="9"/>
        <v>0</v>
      </c>
      <c r="O30" s="18">
        <f t="shared" si="9"/>
        <v>0</v>
      </c>
      <c r="P30" s="18">
        <f t="shared" si="9"/>
        <v>0</v>
      </c>
      <c r="Q30" s="18">
        <f t="shared" si="9"/>
        <v>0</v>
      </c>
      <c r="R30" s="18">
        <f t="shared" si="9"/>
        <v>8690649.2100000009</v>
      </c>
      <c r="S30" s="25">
        <f>SUM(S31:S38)</f>
        <v>43111195.789999999</v>
      </c>
      <c r="T30" s="19">
        <f t="shared" si="5"/>
        <v>0.1677671752811121</v>
      </c>
      <c r="U30" s="62"/>
    </row>
    <row r="31" spans="1:22" ht="24" customHeight="1" x14ac:dyDescent="0.25">
      <c r="A31" s="49" t="s">
        <v>46</v>
      </c>
      <c r="B31" s="20" t="s">
        <v>47</v>
      </c>
      <c r="C31" s="21">
        <v>4497500</v>
      </c>
      <c r="D31" s="21">
        <v>0</v>
      </c>
      <c r="E31" s="82">
        <v>2758417</v>
      </c>
      <c r="F31" s="21">
        <v>0</v>
      </c>
      <c r="G31" s="22">
        <v>193593.2</v>
      </c>
      <c r="H31" s="21">
        <v>87500</v>
      </c>
      <c r="I31" s="21">
        <v>120831.27</v>
      </c>
      <c r="J31" s="21">
        <v>87500</v>
      </c>
      <c r="K31" s="21">
        <v>267046.28999999998</v>
      </c>
      <c r="L31" s="21"/>
      <c r="M31" s="21"/>
      <c r="N31" s="21"/>
      <c r="O31" s="21"/>
      <c r="P31" s="21"/>
      <c r="Q31" s="21"/>
      <c r="R31" s="21">
        <f t="shared" ref="R31:R38" si="10">SUM(F31:Q31)</f>
        <v>756470.76</v>
      </c>
      <c r="S31" s="23">
        <f t="shared" ref="S31:S38" si="11">+E31-R31</f>
        <v>2001946.24</v>
      </c>
      <c r="T31" s="24">
        <f t="shared" si="5"/>
        <v>0.27424089976243621</v>
      </c>
      <c r="U31" s="62"/>
    </row>
    <row r="32" spans="1:22" ht="17.25" customHeight="1" x14ac:dyDescent="0.25">
      <c r="A32" s="49" t="s">
        <v>48</v>
      </c>
      <c r="B32" s="20" t="s">
        <v>49</v>
      </c>
      <c r="C32" s="21">
        <v>3850000</v>
      </c>
      <c r="D32" s="21">
        <v>0</v>
      </c>
      <c r="E32" s="82">
        <v>7337655</v>
      </c>
      <c r="F32" s="21">
        <v>0</v>
      </c>
      <c r="G32" s="22">
        <v>0</v>
      </c>
      <c r="H32" s="21">
        <v>0</v>
      </c>
      <c r="I32" s="21">
        <v>13688</v>
      </c>
      <c r="J32" s="26">
        <v>0</v>
      </c>
      <c r="K32" s="21">
        <v>1278553.6000000001</v>
      </c>
      <c r="L32" s="21"/>
      <c r="M32" s="21"/>
      <c r="N32" s="21"/>
      <c r="O32" s="21"/>
      <c r="P32" s="21"/>
      <c r="Q32" s="21"/>
      <c r="R32" s="21">
        <f t="shared" si="10"/>
        <v>1292241.6000000001</v>
      </c>
      <c r="S32" s="23">
        <f t="shared" si="11"/>
        <v>6045413.4000000004</v>
      </c>
      <c r="T32" s="24">
        <f t="shared" si="5"/>
        <v>0.17611097823487204</v>
      </c>
      <c r="U32" s="62"/>
    </row>
    <row r="33" spans="1:21" ht="20.100000000000001" customHeight="1" x14ac:dyDescent="0.25">
      <c r="A33" s="49" t="s">
        <v>50</v>
      </c>
      <c r="B33" s="20" t="s">
        <v>51</v>
      </c>
      <c r="C33" s="21">
        <v>15999050</v>
      </c>
      <c r="D33" s="21">
        <v>0</v>
      </c>
      <c r="E33" s="82">
        <v>10236100</v>
      </c>
      <c r="F33" s="21">
        <v>0</v>
      </c>
      <c r="G33" s="22">
        <v>205153.62</v>
      </c>
      <c r="H33" s="21">
        <v>77526</v>
      </c>
      <c r="I33" s="21">
        <v>4175.24</v>
      </c>
      <c r="J33" s="26">
        <v>0</v>
      </c>
      <c r="K33" s="21">
        <v>365667.84000000003</v>
      </c>
      <c r="L33" s="21"/>
      <c r="M33" s="21"/>
      <c r="N33" s="21"/>
      <c r="O33" s="21"/>
      <c r="P33" s="21"/>
      <c r="Q33" s="21"/>
      <c r="R33" s="21">
        <f t="shared" si="10"/>
        <v>652522.69999999995</v>
      </c>
      <c r="S33" s="23">
        <f t="shared" si="11"/>
        <v>9583577.3000000007</v>
      </c>
      <c r="T33" s="24">
        <f t="shared" si="5"/>
        <v>6.3747198640107069E-2</v>
      </c>
      <c r="U33" s="62"/>
    </row>
    <row r="34" spans="1:21" ht="20.100000000000001" customHeight="1" x14ac:dyDescent="0.25">
      <c r="A34" s="49" t="s">
        <v>94</v>
      </c>
      <c r="B34" s="20" t="s">
        <v>91</v>
      </c>
      <c r="C34" s="21">
        <v>50000</v>
      </c>
      <c r="D34" s="21">
        <v>0</v>
      </c>
      <c r="E34" s="82">
        <v>50000</v>
      </c>
      <c r="F34" s="21">
        <v>0</v>
      </c>
      <c r="G34" s="22">
        <v>0</v>
      </c>
      <c r="H34" s="21">
        <v>0</v>
      </c>
      <c r="I34" s="21">
        <v>0</v>
      </c>
      <c r="J34" s="26">
        <v>0</v>
      </c>
      <c r="K34" s="21">
        <v>0</v>
      </c>
      <c r="L34" s="21"/>
      <c r="M34" s="21"/>
      <c r="N34" s="21"/>
      <c r="O34" s="21"/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62"/>
    </row>
    <row r="35" spans="1:21" ht="20.100000000000001" customHeight="1" x14ac:dyDescent="0.25">
      <c r="A35" s="49" t="s">
        <v>52</v>
      </c>
      <c r="B35" s="20" t="s">
        <v>53</v>
      </c>
      <c r="C35" s="21">
        <v>986952</v>
      </c>
      <c r="D35" s="21">
        <v>0</v>
      </c>
      <c r="E35" s="82">
        <v>1075462</v>
      </c>
      <c r="F35" s="21">
        <v>0</v>
      </c>
      <c r="G35" s="22">
        <v>0</v>
      </c>
      <c r="H35" s="21">
        <v>0</v>
      </c>
      <c r="I35" s="21">
        <v>20165.52</v>
      </c>
      <c r="J35" s="26">
        <v>0</v>
      </c>
      <c r="K35" s="21">
        <v>0</v>
      </c>
      <c r="L35" s="21"/>
      <c r="M35" s="21"/>
      <c r="N35" s="21"/>
      <c r="O35" s="21"/>
      <c r="P35" s="21"/>
      <c r="Q35" s="21"/>
      <c r="R35" s="21">
        <f t="shared" si="10"/>
        <v>20165.52</v>
      </c>
      <c r="S35" s="23">
        <f t="shared" si="11"/>
        <v>1055296.48</v>
      </c>
      <c r="T35" s="24">
        <f t="shared" si="5"/>
        <v>1.8750564873514824E-2</v>
      </c>
      <c r="U35" s="62"/>
    </row>
    <row r="36" spans="1:21" ht="30.95" customHeight="1" x14ac:dyDescent="0.25">
      <c r="A36" s="49" t="s">
        <v>54</v>
      </c>
      <c r="B36" s="20" t="s">
        <v>55</v>
      </c>
      <c r="C36" s="21">
        <v>2543890</v>
      </c>
      <c r="D36" s="21">
        <v>0</v>
      </c>
      <c r="E36" s="82">
        <v>514190</v>
      </c>
      <c r="F36" s="21">
        <v>0</v>
      </c>
      <c r="G36" s="22">
        <v>16332.29</v>
      </c>
      <c r="H36" s="21">
        <v>0</v>
      </c>
      <c r="I36" s="21">
        <v>18903.97</v>
      </c>
      <c r="J36" s="26">
        <v>0</v>
      </c>
      <c r="K36" s="21">
        <v>99668.7</v>
      </c>
      <c r="L36" s="21"/>
      <c r="M36" s="21"/>
      <c r="N36" s="21"/>
      <c r="O36" s="21"/>
      <c r="P36" s="21"/>
      <c r="Q36" s="21"/>
      <c r="R36" s="21">
        <f t="shared" si="10"/>
        <v>134904.95999999999</v>
      </c>
      <c r="S36" s="23">
        <f t="shared" si="11"/>
        <v>379285.04000000004</v>
      </c>
      <c r="T36" s="24">
        <f t="shared" si="5"/>
        <v>0.26236402886092686</v>
      </c>
      <c r="U36" s="62"/>
    </row>
    <row r="37" spans="1:21" ht="30.95" customHeight="1" x14ac:dyDescent="0.25">
      <c r="A37" s="49" t="s">
        <v>56</v>
      </c>
      <c r="B37" s="20" t="s">
        <v>57</v>
      </c>
      <c r="C37" s="21">
        <v>19210000</v>
      </c>
      <c r="D37" s="21">
        <v>0</v>
      </c>
      <c r="E37" s="82">
        <v>12418855</v>
      </c>
      <c r="F37" s="21">
        <v>488000</v>
      </c>
      <c r="G37" s="22">
        <v>504815.75</v>
      </c>
      <c r="H37" s="21">
        <v>509241.8</v>
      </c>
      <c r="I37" s="21">
        <v>559903.27</v>
      </c>
      <c r="J37" s="26">
        <v>750772.2</v>
      </c>
      <c r="K37" s="21">
        <v>528000</v>
      </c>
      <c r="L37" s="21"/>
      <c r="M37" s="21"/>
      <c r="N37" s="21"/>
      <c r="O37" s="21"/>
      <c r="P37" s="21"/>
      <c r="Q37" s="21"/>
      <c r="R37" s="21">
        <f t="shared" si="10"/>
        <v>3340733.02</v>
      </c>
      <c r="S37" s="23">
        <f t="shared" si="11"/>
        <v>9078121.9800000004</v>
      </c>
      <c r="T37" s="24">
        <f t="shared" si="5"/>
        <v>0.26900491389906717</v>
      </c>
    </row>
    <row r="38" spans="1:21" ht="20.100000000000001" customHeight="1" x14ac:dyDescent="0.25">
      <c r="A38" s="52" t="s">
        <v>58</v>
      </c>
      <c r="B38" s="53" t="s">
        <v>95</v>
      </c>
      <c r="C38" s="41">
        <v>24287740</v>
      </c>
      <c r="D38" s="41">
        <v>0</v>
      </c>
      <c r="E38" s="84">
        <v>17411166</v>
      </c>
      <c r="F38" s="41">
        <v>0</v>
      </c>
      <c r="G38" s="86">
        <v>228326.92</v>
      </c>
      <c r="H38" s="41">
        <v>434056.86</v>
      </c>
      <c r="I38" s="41">
        <v>99068.29</v>
      </c>
      <c r="J38" s="87">
        <v>177000</v>
      </c>
      <c r="K38" s="41">
        <v>1555158.58</v>
      </c>
      <c r="L38" s="41"/>
      <c r="M38" s="41"/>
      <c r="N38" s="41"/>
      <c r="O38" s="41"/>
      <c r="P38" s="41"/>
      <c r="Q38" s="41"/>
      <c r="R38" s="41">
        <f t="shared" si="10"/>
        <v>2493610.6500000004</v>
      </c>
      <c r="S38" s="47">
        <f t="shared" si="11"/>
        <v>14917555.35</v>
      </c>
      <c r="T38" s="48">
        <f t="shared" si="5"/>
        <v>0.1432190497752994</v>
      </c>
    </row>
    <row r="39" spans="1:21" ht="19.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83">
        <f>SUM(E40:E46)</f>
        <v>79831676.359999999</v>
      </c>
      <c r="F39" s="18">
        <f t="shared" si="12"/>
        <v>0</v>
      </c>
      <c r="G39" s="18">
        <f t="shared" si="12"/>
        <v>1196638.47</v>
      </c>
      <c r="H39" s="18">
        <f t="shared" si="12"/>
        <v>8574905.8300000001</v>
      </c>
      <c r="I39" s="18">
        <f t="shared" si="12"/>
        <v>0</v>
      </c>
      <c r="J39" s="18">
        <f t="shared" si="12"/>
        <v>0</v>
      </c>
      <c r="K39" s="18">
        <f t="shared" si="12"/>
        <v>6464186.3699999992</v>
      </c>
      <c r="L39" s="18">
        <f t="shared" si="12"/>
        <v>0</v>
      </c>
      <c r="M39" s="18">
        <f t="shared" si="12"/>
        <v>0</v>
      </c>
      <c r="N39" s="18">
        <f t="shared" si="12"/>
        <v>0</v>
      </c>
      <c r="O39" s="18">
        <f t="shared" si="12"/>
        <v>0</v>
      </c>
      <c r="P39" s="18">
        <f t="shared" si="12"/>
        <v>0</v>
      </c>
      <c r="Q39" s="18">
        <f t="shared" si="12"/>
        <v>0</v>
      </c>
      <c r="R39" s="18">
        <f t="shared" si="12"/>
        <v>16235730.669999998</v>
      </c>
      <c r="S39" s="25">
        <f>SUM(S40:S46)</f>
        <v>63595945.690000013</v>
      </c>
      <c r="T39" s="19">
        <f t="shared" si="5"/>
        <v>0.20337454266631158</v>
      </c>
      <c r="U39" s="62"/>
    </row>
    <row r="40" spans="1:21" ht="16.5" customHeight="1" x14ac:dyDescent="0.25">
      <c r="A40" s="49" t="s">
        <v>60</v>
      </c>
      <c r="B40" s="20" t="s">
        <v>61</v>
      </c>
      <c r="C40" s="21">
        <v>19500731.800000001</v>
      </c>
      <c r="D40" s="21">
        <v>0</v>
      </c>
      <c r="E40" s="82">
        <v>18544865.359999999</v>
      </c>
      <c r="F40" s="21">
        <v>0</v>
      </c>
      <c r="G40" s="22">
        <v>272335.95</v>
      </c>
      <c r="H40" s="21">
        <v>8410356.4299999997</v>
      </c>
      <c r="I40" s="21">
        <v>0</v>
      </c>
      <c r="J40" s="21">
        <v>0</v>
      </c>
      <c r="K40" s="21">
        <v>4097036.36</v>
      </c>
      <c r="L40" s="21"/>
      <c r="M40" s="21"/>
      <c r="N40" s="21"/>
      <c r="O40" s="21"/>
      <c r="P40" s="21"/>
      <c r="Q40" s="21"/>
      <c r="R40" s="21">
        <f t="shared" ref="R40:R46" si="13">SUM(F40:Q40)</f>
        <v>12779728.739999998</v>
      </c>
      <c r="S40" s="23">
        <f t="shared" ref="S40:S46" si="14">+E40-R40</f>
        <v>5765136.620000001</v>
      </c>
      <c r="T40" s="24">
        <f t="shared" si="5"/>
        <v>0.68912491365750195</v>
      </c>
    </row>
    <row r="41" spans="1:21" ht="30.95" customHeight="1" x14ac:dyDescent="0.25">
      <c r="A41" s="49" t="s">
        <v>62</v>
      </c>
      <c r="B41" s="20" t="s">
        <v>63</v>
      </c>
      <c r="C41" s="21">
        <v>2831834</v>
      </c>
      <c r="D41" s="21">
        <v>0</v>
      </c>
      <c r="E41" s="82">
        <v>463757</v>
      </c>
      <c r="F41" s="21">
        <v>0</v>
      </c>
      <c r="G41" s="22">
        <v>0</v>
      </c>
      <c r="H41" s="21">
        <v>0</v>
      </c>
      <c r="I41" s="21">
        <v>0</v>
      </c>
      <c r="J41" s="21">
        <v>0</v>
      </c>
      <c r="K41" s="21">
        <v>0</v>
      </c>
      <c r="L41" s="21"/>
      <c r="M41" s="21"/>
      <c r="N41" s="21"/>
      <c r="O41" s="21"/>
      <c r="P41" s="21"/>
      <c r="Q41" s="21"/>
      <c r="R41" s="21">
        <f t="shared" si="13"/>
        <v>0</v>
      </c>
      <c r="S41" s="23">
        <f t="shared" si="14"/>
        <v>463757</v>
      </c>
      <c r="T41" s="24">
        <f t="shared" si="5"/>
        <v>0</v>
      </c>
    </row>
    <row r="42" spans="1:21" ht="30.95" customHeight="1" x14ac:dyDescent="0.25">
      <c r="A42" s="49" t="s">
        <v>64</v>
      </c>
      <c r="B42" s="20" t="s">
        <v>65</v>
      </c>
      <c r="C42" s="21">
        <v>29350</v>
      </c>
      <c r="D42" s="21">
        <v>0</v>
      </c>
      <c r="E42" s="82">
        <v>74566</v>
      </c>
      <c r="F42" s="21">
        <v>0</v>
      </c>
      <c r="G42" s="22">
        <v>0</v>
      </c>
      <c r="H42" s="21">
        <v>45216</v>
      </c>
      <c r="I42" s="21">
        <v>0</v>
      </c>
      <c r="J42" s="21">
        <v>0</v>
      </c>
      <c r="K42" s="21">
        <v>0</v>
      </c>
      <c r="L42" s="21"/>
      <c r="M42" s="21"/>
      <c r="N42" s="21"/>
      <c r="O42" s="21"/>
      <c r="P42" s="21"/>
      <c r="Q42" s="21"/>
      <c r="R42" s="21">
        <f t="shared" si="13"/>
        <v>45216</v>
      </c>
      <c r="S42" s="23">
        <f t="shared" si="14"/>
        <v>29350</v>
      </c>
      <c r="T42" s="24">
        <f t="shared" si="5"/>
        <v>0.60638897084462084</v>
      </c>
    </row>
    <row r="43" spans="1:21" ht="30.95" customHeight="1" x14ac:dyDescent="0.25">
      <c r="A43" s="49" t="s">
        <v>66</v>
      </c>
      <c r="B43" s="20" t="s">
        <v>67</v>
      </c>
      <c r="C43" s="21">
        <v>14350000</v>
      </c>
      <c r="D43" s="21">
        <v>0</v>
      </c>
      <c r="E43" s="82">
        <v>39987833</v>
      </c>
      <c r="F43" s="21">
        <v>0</v>
      </c>
      <c r="G43" s="22">
        <v>0</v>
      </c>
      <c r="H43" s="21">
        <v>0</v>
      </c>
      <c r="I43" s="21">
        <v>0</v>
      </c>
      <c r="J43" s="21">
        <v>0</v>
      </c>
      <c r="K43" s="21">
        <v>0</v>
      </c>
      <c r="L43" s="21"/>
      <c r="M43" s="21"/>
      <c r="N43" s="21"/>
      <c r="O43" s="21"/>
      <c r="P43" s="21"/>
      <c r="Q43" s="21"/>
      <c r="R43" s="21">
        <f t="shared" si="13"/>
        <v>0</v>
      </c>
      <c r="S43" s="23">
        <f t="shared" si="14"/>
        <v>39987833</v>
      </c>
      <c r="T43" s="24">
        <f t="shared" si="5"/>
        <v>0</v>
      </c>
    </row>
    <row r="44" spans="1:21" ht="30.95" customHeight="1" x14ac:dyDescent="0.25">
      <c r="A44" s="49" t="s">
        <v>68</v>
      </c>
      <c r="B44" s="20" t="s">
        <v>69</v>
      </c>
      <c r="C44" s="21">
        <v>23342201</v>
      </c>
      <c r="D44" s="21">
        <v>0</v>
      </c>
      <c r="E44" s="82">
        <v>13935655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2367150.0099999998</v>
      </c>
      <c r="L44" s="21"/>
      <c r="M44" s="21"/>
      <c r="N44" s="21"/>
      <c r="O44" s="21"/>
      <c r="P44" s="21"/>
      <c r="Q44" s="21"/>
      <c r="R44" s="21">
        <f t="shared" si="13"/>
        <v>2367150.0099999998</v>
      </c>
      <c r="S44" s="23">
        <f t="shared" si="14"/>
        <v>11568504.99</v>
      </c>
      <c r="T44" s="24">
        <f t="shared" si="5"/>
        <v>0.16986284534167931</v>
      </c>
    </row>
    <row r="45" spans="1:21" ht="18.75" customHeight="1" x14ac:dyDescent="0.25">
      <c r="A45" s="49" t="s">
        <v>70</v>
      </c>
      <c r="B45" s="20" t="s">
        <v>71</v>
      </c>
      <c r="C45" s="21">
        <v>18000</v>
      </c>
      <c r="D45" s="21">
        <v>0</v>
      </c>
      <c r="E45" s="82">
        <v>525000</v>
      </c>
      <c r="F45" s="21">
        <v>0</v>
      </c>
      <c r="G45" s="22">
        <v>0</v>
      </c>
      <c r="H45" s="21">
        <v>119333.4</v>
      </c>
      <c r="I45" s="21">
        <v>0</v>
      </c>
      <c r="J45" s="21">
        <v>0</v>
      </c>
      <c r="K45" s="21">
        <v>0</v>
      </c>
      <c r="L45" s="21"/>
      <c r="M45" s="21"/>
      <c r="N45" s="21"/>
      <c r="O45" s="21"/>
      <c r="P45" s="21"/>
      <c r="Q45" s="21"/>
      <c r="R45" s="21">
        <f t="shared" si="13"/>
        <v>119333.4</v>
      </c>
      <c r="S45" s="23">
        <f t="shared" si="14"/>
        <v>405666.6</v>
      </c>
      <c r="T45" s="24">
        <f t="shared" si="5"/>
        <v>0.22730171428571427</v>
      </c>
    </row>
    <row r="46" spans="1:21" ht="17.25" customHeight="1" x14ac:dyDescent="0.25">
      <c r="A46" s="49" t="s">
        <v>72</v>
      </c>
      <c r="B46" s="20" t="s">
        <v>96</v>
      </c>
      <c r="C46" s="21">
        <v>7200000</v>
      </c>
      <c r="D46" s="21">
        <v>0</v>
      </c>
      <c r="E46" s="82">
        <v>6300000</v>
      </c>
      <c r="F46" s="21">
        <v>0</v>
      </c>
      <c r="G46" s="22">
        <v>924302.52</v>
      </c>
      <c r="H46" s="21">
        <v>0</v>
      </c>
      <c r="I46" s="21">
        <v>0</v>
      </c>
      <c r="J46" s="21">
        <v>0</v>
      </c>
      <c r="K46" s="21">
        <v>0</v>
      </c>
      <c r="L46" s="21"/>
      <c r="M46" s="21"/>
      <c r="N46" s="21"/>
      <c r="O46" s="21"/>
      <c r="P46" s="21"/>
      <c r="Q46" s="21"/>
      <c r="R46" s="21">
        <f t="shared" si="13"/>
        <v>924302.52</v>
      </c>
      <c r="S46" s="23">
        <f t="shared" si="14"/>
        <v>5375697.4800000004</v>
      </c>
      <c r="T46" s="24">
        <f t="shared" si="5"/>
        <v>0.14671468571428573</v>
      </c>
    </row>
    <row r="47" spans="1:21" ht="15.75" customHeight="1" x14ac:dyDescent="0.25">
      <c r="A47" s="17">
        <v>2.7</v>
      </c>
      <c r="B47" s="17" t="s">
        <v>97</v>
      </c>
      <c r="C47" s="18">
        <f t="shared" ref="C47:R47" si="15">SUM(C48:C48)</f>
        <v>0</v>
      </c>
      <c r="D47" s="18">
        <f t="shared" si="15"/>
        <v>0</v>
      </c>
      <c r="E47" s="81">
        <f>SUM(E48:E48)</f>
        <v>5958680</v>
      </c>
      <c r="F47" s="18">
        <f t="shared" si="15"/>
        <v>0</v>
      </c>
      <c r="G47" s="18">
        <f t="shared" si="15"/>
        <v>0</v>
      </c>
      <c r="H47" s="18">
        <f t="shared" si="15"/>
        <v>1369779.88</v>
      </c>
      <c r="I47" s="18">
        <f t="shared" si="15"/>
        <v>0</v>
      </c>
      <c r="J47" s="18">
        <f t="shared" si="15"/>
        <v>0</v>
      </c>
      <c r="K47" s="18">
        <f t="shared" si="15"/>
        <v>2612738.81</v>
      </c>
      <c r="L47" s="18">
        <f t="shared" si="15"/>
        <v>0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3982518.69</v>
      </c>
      <c r="S47" s="25">
        <f>SUM(S48:S48)</f>
        <v>1976161.31</v>
      </c>
      <c r="T47" s="19">
        <f>+R47/E47</f>
        <v>0.66835585901575512</v>
      </c>
      <c r="U47" s="62"/>
    </row>
    <row r="48" spans="1:21" ht="20.100000000000001" customHeight="1" x14ac:dyDescent="0.25">
      <c r="A48" s="52" t="s">
        <v>98</v>
      </c>
      <c r="B48" s="53" t="s">
        <v>99</v>
      </c>
      <c r="C48" s="41">
        <v>0</v>
      </c>
      <c r="D48" s="41">
        <v>0</v>
      </c>
      <c r="E48" s="84">
        <v>5958680</v>
      </c>
      <c r="F48" s="41">
        <v>0</v>
      </c>
      <c r="G48" s="41"/>
      <c r="H48" s="41">
        <v>1369779.88</v>
      </c>
      <c r="I48" s="41">
        <v>0</v>
      </c>
      <c r="J48" s="41">
        <v>0</v>
      </c>
      <c r="K48" s="41">
        <v>2612738.81</v>
      </c>
      <c r="L48" s="41"/>
      <c r="M48" s="41"/>
      <c r="N48" s="41"/>
      <c r="O48" s="41"/>
      <c r="P48" s="41"/>
      <c r="Q48" s="41"/>
      <c r="R48" s="41">
        <f>SUM(F48:Q48)</f>
        <v>3982518.69</v>
      </c>
      <c r="S48" s="47">
        <f>+E48-R48</f>
        <v>1976161.31</v>
      </c>
      <c r="T48" s="48">
        <f t="shared" si="5"/>
        <v>0.66835585901575512</v>
      </c>
    </row>
    <row r="49" spans="1:20" ht="0.75" customHeight="1" x14ac:dyDescent="0.25">
      <c r="A49" s="50"/>
      <c r="B49" s="27"/>
      <c r="C49" s="27"/>
      <c r="D49" s="29"/>
      <c r="E49" s="85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6.5" customHeight="1" x14ac:dyDescent="0.25">
      <c r="A50" s="88" t="s">
        <v>105</v>
      </c>
      <c r="B50" s="78"/>
      <c r="C50" s="79">
        <f>+C51+C54+C57</f>
        <v>0</v>
      </c>
      <c r="D50" s="79">
        <f t="shared" ref="D50:R50" si="16">+D51+D54+D57</f>
        <v>0</v>
      </c>
      <c r="E50" s="79">
        <f t="shared" ref="E50" si="17">+E51+E54+E57</f>
        <v>0</v>
      </c>
      <c r="F50" s="79">
        <f t="shared" si="16"/>
        <v>0</v>
      </c>
      <c r="G50" s="79">
        <f t="shared" si="16"/>
        <v>0</v>
      </c>
      <c r="H50" s="79">
        <f t="shared" si="16"/>
        <v>0</v>
      </c>
      <c r="I50" s="79">
        <f t="shared" si="16"/>
        <v>0</v>
      </c>
      <c r="J50" s="79">
        <f t="shared" si="16"/>
        <v>0</v>
      </c>
      <c r="K50" s="79">
        <f t="shared" si="16"/>
        <v>0</v>
      </c>
      <c r="L50" s="79">
        <f t="shared" si="16"/>
        <v>0</v>
      </c>
      <c r="M50" s="79">
        <f t="shared" si="16"/>
        <v>0</v>
      </c>
      <c r="N50" s="79">
        <f t="shared" si="16"/>
        <v>0</v>
      </c>
      <c r="O50" s="79">
        <f t="shared" si="16"/>
        <v>0</v>
      </c>
      <c r="P50" s="79">
        <f t="shared" si="16"/>
        <v>0</v>
      </c>
      <c r="Q50" s="79">
        <f t="shared" si="16"/>
        <v>0</v>
      </c>
      <c r="R50" s="79">
        <f t="shared" si="16"/>
        <v>0</v>
      </c>
      <c r="S50" s="79">
        <v>0</v>
      </c>
      <c r="T50" s="80">
        <v>0</v>
      </c>
    </row>
    <row r="51" spans="1:20" ht="15.75" customHeight="1" x14ac:dyDescent="0.25">
      <c r="A51" s="17">
        <v>4.0999999999999996</v>
      </c>
      <c r="B51" s="32" t="s">
        <v>74</v>
      </c>
      <c r="C51" s="33">
        <f>SUM(C52:C53)</f>
        <v>0</v>
      </c>
      <c r="D51" s="33">
        <f t="shared" ref="D51:Q51" si="18">SUM(D52:D53)</f>
        <v>0</v>
      </c>
      <c r="E51" s="33">
        <f t="shared" ref="E51" si="19">SUM(E52:E53)</f>
        <v>0</v>
      </c>
      <c r="F51" s="33">
        <f t="shared" si="18"/>
        <v>0</v>
      </c>
      <c r="G51" s="34">
        <f t="shared" si="18"/>
        <v>0</v>
      </c>
      <c r="H51" s="33">
        <f t="shared" si="18"/>
        <v>0</v>
      </c>
      <c r="I51" s="33">
        <f t="shared" si="18"/>
        <v>0</v>
      </c>
      <c r="J51" s="33">
        <f t="shared" si="18"/>
        <v>0</v>
      </c>
      <c r="K51" s="33">
        <f t="shared" si="18"/>
        <v>0</v>
      </c>
      <c r="L51" s="33">
        <f t="shared" si="18"/>
        <v>0</v>
      </c>
      <c r="M51" s="33">
        <f t="shared" si="18"/>
        <v>0</v>
      </c>
      <c r="N51" s="33">
        <f t="shared" si="18"/>
        <v>0</v>
      </c>
      <c r="O51" s="33">
        <f t="shared" si="18"/>
        <v>0</v>
      </c>
      <c r="P51" s="33">
        <f t="shared" si="18"/>
        <v>0</v>
      </c>
      <c r="Q51" s="33">
        <f t="shared" si="18"/>
        <v>0</v>
      </c>
      <c r="R51" s="33">
        <f>SUM(R52:R53)</f>
        <v>0</v>
      </c>
      <c r="S51" s="35">
        <f>SUM(S52:S53)</f>
        <v>0</v>
      </c>
      <c r="T51" s="19">
        <v>0</v>
      </c>
    </row>
    <row r="52" spans="1:20" ht="30.95" customHeight="1" x14ac:dyDescent="0.25">
      <c r="A52" s="50" t="s">
        <v>75</v>
      </c>
      <c r="B52" s="36" t="s">
        <v>76</v>
      </c>
      <c r="C52" s="37">
        <v>0</v>
      </c>
      <c r="D52" s="37">
        <v>0</v>
      </c>
      <c r="E52" s="37">
        <v>0</v>
      </c>
      <c r="F52" s="37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3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50" t="s">
        <v>77</v>
      </c>
      <c r="B53" s="36" t="s">
        <v>78</v>
      </c>
      <c r="C53" s="37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18" customHeight="1" x14ac:dyDescent="0.25">
      <c r="A54" s="17">
        <v>4.2</v>
      </c>
      <c r="B54" s="32" t="s">
        <v>79</v>
      </c>
      <c r="C54" s="33">
        <f>SUM(C55:C56)</f>
        <v>0</v>
      </c>
      <c r="D54" s="33">
        <f t="shared" ref="D54:Q54" si="20">SUM(D55:D56)</f>
        <v>0</v>
      </c>
      <c r="E54" s="33">
        <f t="shared" ref="E54" si="21">SUM(E55:E56)</f>
        <v>0</v>
      </c>
      <c r="F54" s="33">
        <f t="shared" si="20"/>
        <v>0</v>
      </c>
      <c r="G54" s="34">
        <f t="shared" si="20"/>
        <v>0</v>
      </c>
      <c r="H54" s="33">
        <f t="shared" si="20"/>
        <v>0</v>
      </c>
      <c r="I54" s="33">
        <f t="shared" si="20"/>
        <v>0</v>
      </c>
      <c r="J54" s="33">
        <f t="shared" si="20"/>
        <v>0</v>
      </c>
      <c r="K54" s="33">
        <f t="shared" si="20"/>
        <v>0</v>
      </c>
      <c r="L54" s="33">
        <f t="shared" si="20"/>
        <v>0</v>
      </c>
      <c r="M54" s="33">
        <f t="shared" si="20"/>
        <v>0</v>
      </c>
      <c r="N54" s="33">
        <f t="shared" si="20"/>
        <v>0</v>
      </c>
      <c r="O54" s="33">
        <f t="shared" si="20"/>
        <v>0</v>
      </c>
      <c r="P54" s="33">
        <f t="shared" si="20"/>
        <v>0</v>
      </c>
      <c r="Q54" s="33">
        <f t="shared" si="20"/>
        <v>0</v>
      </c>
      <c r="R54" s="33">
        <f>SUM(R55:R56)</f>
        <v>0</v>
      </c>
      <c r="S54" s="35">
        <f>SUM(S55:S56)</f>
        <v>0</v>
      </c>
      <c r="T54" s="19">
        <v>0</v>
      </c>
    </row>
    <row r="55" spans="1:20" ht="20.100000000000001" customHeight="1" x14ac:dyDescent="0.25">
      <c r="A55" s="50" t="s">
        <v>80</v>
      </c>
      <c r="B55" s="27" t="s">
        <v>81</v>
      </c>
      <c r="C55" s="37">
        <v>0</v>
      </c>
      <c r="D55" s="37">
        <v>0</v>
      </c>
      <c r="E55" s="37"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50" t="s">
        <v>82</v>
      </c>
      <c r="B56" s="27" t="s">
        <v>83</v>
      </c>
      <c r="C56" s="37">
        <v>0</v>
      </c>
      <c r="D56" s="37">
        <v>0</v>
      </c>
      <c r="E56" s="37"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4.25" customHeight="1" x14ac:dyDescent="0.25">
      <c r="A57" s="17">
        <v>4.3</v>
      </c>
      <c r="B57" s="32" t="s">
        <v>84</v>
      </c>
      <c r="C57" s="33">
        <f>SUM(C58)</f>
        <v>0</v>
      </c>
      <c r="D57" s="33">
        <f t="shared" ref="D57:Q57" si="22">SUM(D58)</f>
        <v>0</v>
      </c>
      <c r="E57" s="33">
        <f t="shared" si="22"/>
        <v>0</v>
      </c>
      <c r="F57" s="33">
        <f t="shared" si="22"/>
        <v>0</v>
      </c>
      <c r="G57" s="34">
        <f t="shared" si="22"/>
        <v>0</v>
      </c>
      <c r="H57" s="33">
        <f t="shared" si="22"/>
        <v>0</v>
      </c>
      <c r="I57" s="33">
        <f t="shared" si="22"/>
        <v>0</v>
      </c>
      <c r="J57" s="33">
        <f t="shared" si="22"/>
        <v>0</v>
      </c>
      <c r="K57" s="33">
        <f t="shared" si="22"/>
        <v>0</v>
      </c>
      <c r="L57" s="33">
        <f t="shared" si="22"/>
        <v>0</v>
      </c>
      <c r="M57" s="33">
        <f t="shared" si="22"/>
        <v>0</v>
      </c>
      <c r="N57" s="33">
        <f t="shared" si="22"/>
        <v>0</v>
      </c>
      <c r="O57" s="33">
        <f t="shared" si="22"/>
        <v>0</v>
      </c>
      <c r="P57" s="33">
        <f t="shared" si="22"/>
        <v>0</v>
      </c>
      <c r="Q57" s="33">
        <f t="shared" si="22"/>
        <v>0</v>
      </c>
      <c r="R57" s="33">
        <f>SUM(R58)</f>
        <v>0</v>
      </c>
      <c r="S57" s="35">
        <f>SUM(S58)</f>
        <v>0</v>
      </c>
      <c r="T57" s="19">
        <v>0</v>
      </c>
    </row>
    <row r="58" spans="1:20" ht="30.95" customHeight="1" x14ac:dyDescent="0.25">
      <c r="A58" s="51" t="s">
        <v>85</v>
      </c>
      <c r="B58" s="39" t="s">
        <v>86</v>
      </c>
      <c r="C58" s="40">
        <v>0</v>
      </c>
      <c r="D58" s="40">
        <v>0</v>
      </c>
      <c r="E58" s="40">
        <v>0</v>
      </c>
      <c r="F58" s="40">
        <v>0</v>
      </c>
      <c r="G58" s="4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1">
        <f>SUM(F58:Q58)</f>
        <v>0</v>
      </c>
      <c r="S58" s="47">
        <f>+E58-R58</f>
        <v>0</v>
      </c>
      <c r="T58" s="48">
        <v>0</v>
      </c>
    </row>
    <row r="59" spans="1:20" x14ac:dyDescent="0.25">
      <c r="A59" s="55" t="s">
        <v>102</v>
      </c>
      <c r="B59" s="31"/>
      <c r="C59" s="31"/>
      <c r="D59" s="31"/>
      <c r="E59" s="31"/>
      <c r="F59" s="31"/>
      <c r="G59" s="43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20" ht="36" customHeight="1" x14ac:dyDescent="0.25">
      <c r="A60" s="92" t="s">
        <v>106</v>
      </c>
      <c r="B60" s="92"/>
      <c r="C60" s="92"/>
      <c r="D60" s="92"/>
      <c r="E60" s="92"/>
      <c r="F60" s="92"/>
      <c r="G60" s="92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</row>
    <row r="61" spans="1:20" x14ac:dyDescent="0.25">
      <c r="A61" s="92" t="s">
        <v>103</v>
      </c>
      <c r="B61" s="92"/>
      <c r="C61" s="92"/>
      <c r="D61" s="92"/>
      <c r="E61" s="92"/>
      <c r="F61" s="92"/>
      <c r="G61" s="92"/>
    </row>
    <row r="62" spans="1:20" ht="12" customHeight="1" x14ac:dyDescent="0.25">
      <c r="A62" s="66" t="s">
        <v>104</v>
      </c>
      <c r="B62" s="66"/>
      <c r="C62" s="66"/>
      <c r="D62" s="66"/>
      <c r="E62" s="66"/>
      <c r="F62" s="66"/>
    </row>
    <row r="63" spans="1:20" x14ac:dyDescent="0.25">
      <c r="A63" s="66" t="s">
        <v>109</v>
      </c>
      <c r="B63" s="66"/>
      <c r="C63" s="66"/>
      <c r="D63" s="66"/>
      <c r="E63" s="66"/>
      <c r="F63" s="66"/>
    </row>
    <row r="64" spans="1:20" x14ac:dyDescent="0.25">
      <c r="A64" s="56" t="s">
        <v>108</v>
      </c>
    </row>
    <row r="65" spans="1:31" ht="27.75" customHeight="1" x14ac:dyDescent="0.25">
      <c r="A65" s="56" t="s">
        <v>107</v>
      </c>
    </row>
    <row r="66" spans="1:31" ht="24.75" customHeight="1" x14ac:dyDescent="0.25">
      <c r="A66" s="31" t="s">
        <v>120</v>
      </c>
      <c r="B66" s="31"/>
      <c r="C66" s="31"/>
      <c r="D66" s="70"/>
      <c r="E66" s="31"/>
      <c r="F66" s="91" t="s">
        <v>118</v>
      </c>
      <c r="G66" s="91"/>
      <c r="H66" s="91"/>
      <c r="J66" s="31"/>
      <c r="K66" s="31"/>
      <c r="L66" s="31"/>
      <c r="M66" s="31"/>
      <c r="N66" s="31"/>
      <c r="O66" s="31"/>
      <c r="P66" s="31"/>
      <c r="Q66" s="31"/>
      <c r="R66" s="91" t="s">
        <v>119</v>
      </c>
      <c r="S66" s="91"/>
      <c r="T66" s="31"/>
      <c r="U66" s="71"/>
      <c r="V66" s="63"/>
      <c r="W66" s="6"/>
      <c r="X66" s="6"/>
      <c r="Y66" s="6"/>
      <c r="Z66" s="6"/>
      <c r="AA66" s="93"/>
      <c r="AB66" s="93"/>
      <c r="AC66" s="6"/>
      <c r="AD66" s="6"/>
      <c r="AE66" s="6"/>
    </row>
    <row r="67" spans="1:31" x14ac:dyDescent="0.25">
      <c r="A67" s="69"/>
      <c r="B67" s="31"/>
      <c r="C67" s="31"/>
      <c r="D67" s="31"/>
      <c r="E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71"/>
      <c r="V67" s="63"/>
      <c r="W67" s="6"/>
      <c r="X67" s="6"/>
      <c r="Y67" s="6"/>
      <c r="Z67" s="6"/>
      <c r="AA67" s="6"/>
    </row>
    <row r="68" spans="1:31" ht="15" customHeight="1" x14ac:dyDescent="0.2">
      <c r="A68" s="74"/>
      <c r="B68" s="74"/>
      <c r="C68" s="31"/>
      <c r="D68" s="31"/>
      <c r="E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71"/>
      <c r="V68" s="63"/>
      <c r="W68" s="6"/>
      <c r="X68" s="6"/>
      <c r="Y68" s="6"/>
      <c r="Z68" s="6"/>
      <c r="AA68" s="6"/>
    </row>
    <row r="69" spans="1:31" ht="15" customHeight="1" x14ac:dyDescent="0.2">
      <c r="A69" s="74" t="s">
        <v>116</v>
      </c>
      <c r="B69" s="74"/>
      <c r="C69" s="31"/>
      <c r="D69" s="31"/>
      <c r="E69" s="76"/>
      <c r="F69" s="89"/>
      <c r="G69" s="89"/>
      <c r="H69" s="89"/>
      <c r="J69" s="31"/>
      <c r="K69" s="31"/>
      <c r="L69" s="31"/>
      <c r="M69" s="31"/>
      <c r="N69" s="31"/>
      <c r="O69" s="31"/>
      <c r="P69" s="31"/>
      <c r="Q69" s="31"/>
      <c r="R69" s="89"/>
      <c r="S69" s="89"/>
      <c r="T69" s="76"/>
      <c r="U69" s="72"/>
      <c r="V69" s="64"/>
      <c r="W69" s="44"/>
      <c r="X69" s="44"/>
      <c r="Y69" s="44"/>
      <c r="Z69" s="44"/>
      <c r="AA69" s="44"/>
      <c r="AB69" s="44"/>
      <c r="AC69" s="44"/>
      <c r="AD69" s="44"/>
      <c r="AE69" s="44"/>
    </row>
    <row r="70" spans="1:31" ht="15" x14ac:dyDescent="0.25">
      <c r="A70" s="75" t="s">
        <v>115</v>
      </c>
      <c r="B70" s="75"/>
      <c r="C70" s="31"/>
      <c r="D70" s="31"/>
      <c r="E70" s="75"/>
      <c r="F70" s="90" t="s">
        <v>111</v>
      </c>
      <c r="G70" s="90"/>
      <c r="H70" s="90"/>
      <c r="J70"/>
      <c r="K70"/>
      <c r="L70" s="31"/>
      <c r="M70" s="31"/>
      <c r="N70" s="31"/>
      <c r="O70" s="31"/>
      <c r="P70" s="31"/>
      <c r="Q70" s="31"/>
      <c r="R70" s="90" t="s">
        <v>112</v>
      </c>
      <c r="S70" s="90"/>
      <c r="T70" s="75"/>
      <c r="U70" s="73"/>
      <c r="V70" s="65"/>
      <c r="W70" s="6"/>
      <c r="X70" s="6"/>
      <c r="Y70" s="6"/>
      <c r="Z70" s="44"/>
      <c r="AA70" s="44"/>
    </row>
    <row r="71" spans="1:31" ht="15" x14ac:dyDescent="0.25">
      <c r="A71" s="31" t="s">
        <v>121</v>
      </c>
      <c r="B71" s="31"/>
      <c r="C71" s="31"/>
      <c r="D71" s="31"/>
      <c r="E71" s="31"/>
      <c r="F71" s="91" t="s">
        <v>113</v>
      </c>
      <c r="G71" s="91"/>
      <c r="H71" s="91"/>
      <c r="J71"/>
      <c r="K71"/>
      <c r="L71" s="31"/>
      <c r="M71" s="31"/>
      <c r="N71" s="31"/>
      <c r="O71" s="31"/>
      <c r="P71" s="31"/>
      <c r="Q71" s="31"/>
      <c r="R71" s="91" t="s">
        <v>114</v>
      </c>
      <c r="S71" s="91"/>
      <c r="T71" s="31"/>
      <c r="U71" s="71"/>
      <c r="V71" s="63"/>
      <c r="W71" s="6"/>
      <c r="X71" s="6"/>
      <c r="Y71" s="6"/>
      <c r="Z71" s="6"/>
      <c r="AA71" s="6"/>
    </row>
    <row r="72" spans="1:31" ht="15" x14ac:dyDescent="0.25">
      <c r="G72"/>
      <c r="J72"/>
      <c r="K72"/>
    </row>
  </sheetData>
  <mergeCells count="17">
    <mergeCell ref="A60:G60"/>
    <mergeCell ref="A61:G61"/>
    <mergeCell ref="AA66:AB66"/>
    <mergeCell ref="A6:T6"/>
    <mergeCell ref="A7:T7"/>
    <mergeCell ref="A8:T8"/>
    <mergeCell ref="A9:T9"/>
    <mergeCell ref="A10:T10"/>
    <mergeCell ref="A11:B11"/>
    <mergeCell ref="R66:S66"/>
    <mergeCell ref="F66:H66"/>
    <mergeCell ref="R69:S69"/>
    <mergeCell ref="R70:S70"/>
    <mergeCell ref="R71:S71"/>
    <mergeCell ref="F70:H70"/>
    <mergeCell ref="F69:H69"/>
    <mergeCell ref="F71:H71"/>
  </mergeCells>
  <pageMargins left="0.46" right="0.15748031496062992" top="0.41" bottom="0.19685039370078741" header="0.15748031496062992" footer="0.15748031496062992"/>
  <pageSetup scale="65" orientation="landscape" r:id="rId1"/>
  <headerFooter>
    <oddFooter>&amp;R&amp;8&amp;P/&amp;N</oddFooter>
  </headerFooter>
  <rowBreaks count="1" manualBreakCount="1">
    <brk id="38" max="19" man="1"/>
  </rowBreaks>
  <ignoredErrors>
    <ignoredError sqref="R47" formula="1"/>
    <ignoredError sqref="R48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Ejecución Mensual 2025</vt:lpstr>
      <vt:lpstr>'Ejecución Mensual 2025'!Área_de_impresión</vt:lpstr>
      <vt:lpstr>'Ejecución Mensual 2025'!Mayo</vt:lpstr>
      <vt:lpstr>'Ejecución Mensual 2025'!MAYO_MENSUAL</vt:lpstr>
      <vt:lpstr>'Ejecución Mensual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Ligia R. Echenique Benedicto</cp:lastModifiedBy>
  <cp:revision/>
  <cp:lastPrinted>2025-07-16T14:55:44Z</cp:lastPrinted>
  <dcterms:created xsi:type="dcterms:W3CDTF">2015-06-05T18:17:20Z</dcterms:created>
  <dcterms:modified xsi:type="dcterms:W3CDTF">2025-07-16T15:33:20Z</dcterms:modified>
  <cp:category/>
  <cp:contentStatus/>
</cp:coreProperties>
</file>