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utecdo-my.sharepoint.com/personal/mildredrodriguez_titulacion_gob_do/Documents/0. Financiera UTECT/1 COMUN/2025/TRANSPARENCIA 2025/PRESUPUESTO/Ejecución Presupuestaria Mensual/"/>
    </mc:Choice>
  </mc:AlternateContent>
  <xr:revisionPtr revIDLastSave="16" documentId="13_ncr:1_{5133DCD5-1937-4A77-BE3E-AC0D3FE38A98}" xr6:coauthVersionLast="47" xr6:coauthVersionMax="47" xr10:uidLastSave="{E92973E6-48E3-4B21-8EF8-97927D1F39BC}"/>
  <bookViews>
    <workbookView xWindow="-120" yWindow="-120" windowWidth="29040" windowHeight="15720" xr2:uid="{00000000-000D-0000-FFFF-FFFF00000000}"/>
  </bookViews>
  <sheets>
    <sheet name="Ejecución Mensual 2025" sheetId="4" r:id="rId1"/>
  </sheets>
  <definedNames>
    <definedName name="_xlnm.Print_Area" localSheetId="0">'Ejecución Mensual 2025'!$A$1:$T$72</definedName>
    <definedName name="Mayo" localSheetId="0">'Ejecución Mensual 2025'!$A$1:$R$72</definedName>
    <definedName name="MAYO_MENSUAL" localSheetId="0">'Ejecución Mensual 2025'!$1:$11</definedName>
    <definedName name="_xlnm.Print_Titles" localSheetId="0">'Ejecución Mensual 2025'!$1:$11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1" i="4" l="1"/>
  <c r="R20" i="4"/>
  <c r="T20" i="4" s="1"/>
  <c r="S21" i="4"/>
  <c r="R36" i="4"/>
  <c r="S36" i="4" s="1"/>
  <c r="E57" i="4"/>
  <c r="E54" i="4"/>
  <c r="E51" i="4"/>
  <c r="E47" i="4"/>
  <c r="E39" i="4"/>
  <c r="E30" i="4"/>
  <c r="E20" i="4"/>
  <c r="E14" i="4"/>
  <c r="Q14" i="4"/>
  <c r="R15" i="4"/>
  <c r="S15" i="4" s="1"/>
  <c r="R16" i="4"/>
  <c r="R17" i="4"/>
  <c r="S17" i="4" s="1"/>
  <c r="R18" i="4"/>
  <c r="S18" i="4" s="1"/>
  <c r="R19" i="4"/>
  <c r="S19" i="4" s="1"/>
  <c r="Q30" i="4"/>
  <c r="C14" i="4"/>
  <c r="D14" i="4"/>
  <c r="C20" i="4"/>
  <c r="D20" i="4"/>
  <c r="C30" i="4"/>
  <c r="D30" i="4"/>
  <c r="C39" i="4"/>
  <c r="D39" i="4"/>
  <c r="C47" i="4"/>
  <c r="D47" i="4"/>
  <c r="C51" i="4"/>
  <c r="D51" i="4"/>
  <c r="C54" i="4"/>
  <c r="D54" i="4"/>
  <c r="C57" i="4"/>
  <c r="D57" i="4"/>
  <c r="N14" i="4"/>
  <c r="O14" i="4"/>
  <c r="P14" i="4"/>
  <c r="N20" i="4"/>
  <c r="O20" i="4"/>
  <c r="P20" i="4"/>
  <c r="Q20" i="4"/>
  <c r="N30" i="4"/>
  <c r="O30" i="4"/>
  <c r="P30" i="4"/>
  <c r="N39" i="4"/>
  <c r="O39" i="4"/>
  <c r="P39" i="4"/>
  <c r="Q39" i="4"/>
  <c r="N47" i="4"/>
  <c r="O47" i="4"/>
  <c r="P47" i="4"/>
  <c r="Q47" i="4"/>
  <c r="N51" i="4"/>
  <c r="O51" i="4"/>
  <c r="P51" i="4"/>
  <c r="Q51" i="4"/>
  <c r="N54" i="4"/>
  <c r="O54" i="4"/>
  <c r="P54" i="4"/>
  <c r="Q54" i="4"/>
  <c r="N57" i="4"/>
  <c r="O57" i="4"/>
  <c r="P57" i="4"/>
  <c r="Q57" i="4"/>
  <c r="E50" i="4" l="1"/>
  <c r="S16" i="4"/>
  <c r="T16" i="4"/>
  <c r="E13" i="4"/>
  <c r="E12" i="4" s="1"/>
  <c r="D50" i="4"/>
  <c r="C13" i="4"/>
  <c r="D13" i="4"/>
  <c r="C50" i="4"/>
  <c r="O50" i="4"/>
  <c r="O13" i="4"/>
  <c r="Q13" i="4"/>
  <c r="P13" i="4"/>
  <c r="N13" i="4"/>
  <c r="N50" i="4"/>
  <c r="Q50" i="4"/>
  <c r="P50" i="4"/>
  <c r="R48" i="4"/>
  <c r="M47" i="4"/>
  <c r="L47" i="4"/>
  <c r="K47" i="4"/>
  <c r="J47" i="4"/>
  <c r="I47" i="4"/>
  <c r="H47" i="4"/>
  <c r="G47" i="4"/>
  <c r="F47" i="4"/>
  <c r="M39" i="4"/>
  <c r="L39" i="4"/>
  <c r="K39" i="4"/>
  <c r="L30" i="4"/>
  <c r="M30" i="4"/>
  <c r="K30" i="4"/>
  <c r="M14" i="4"/>
  <c r="L14" i="4"/>
  <c r="K14" i="4"/>
  <c r="J14" i="4"/>
  <c r="I14" i="4"/>
  <c r="H14" i="4"/>
  <c r="G14" i="4"/>
  <c r="F14" i="4"/>
  <c r="M20" i="4"/>
  <c r="L20" i="4"/>
  <c r="K20" i="4"/>
  <c r="J20" i="4"/>
  <c r="I20" i="4"/>
  <c r="H20" i="4"/>
  <c r="G20" i="4"/>
  <c r="F20" i="4"/>
  <c r="J30" i="4"/>
  <c r="I30" i="4"/>
  <c r="H30" i="4"/>
  <c r="G30" i="4"/>
  <c r="F30" i="4"/>
  <c r="J39" i="4"/>
  <c r="I39" i="4"/>
  <c r="H39" i="4"/>
  <c r="G39" i="4"/>
  <c r="F39" i="4"/>
  <c r="R58" i="4"/>
  <c r="R57" i="4" s="1"/>
  <c r="M57" i="4"/>
  <c r="L57" i="4"/>
  <c r="K57" i="4"/>
  <c r="J57" i="4"/>
  <c r="I57" i="4"/>
  <c r="H57" i="4"/>
  <c r="G57" i="4"/>
  <c r="F57" i="4"/>
  <c r="R56" i="4"/>
  <c r="R55" i="4"/>
  <c r="M54" i="4"/>
  <c r="L54" i="4"/>
  <c r="K54" i="4"/>
  <c r="J54" i="4"/>
  <c r="I54" i="4"/>
  <c r="H54" i="4"/>
  <c r="G54" i="4"/>
  <c r="F54" i="4"/>
  <c r="R53" i="4"/>
  <c r="S53" i="4" s="1"/>
  <c r="R52" i="4"/>
  <c r="M51" i="4"/>
  <c r="L51" i="4"/>
  <c r="K51" i="4"/>
  <c r="J51" i="4"/>
  <c r="I51" i="4"/>
  <c r="H51" i="4"/>
  <c r="G51" i="4"/>
  <c r="F51" i="4"/>
  <c r="R46" i="4"/>
  <c r="T46" i="4" s="1"/>
  <c r="R45" i="4"/>
  <c r="T45" i="4" s="1"/>
  <c r="R44" i="4"/>
  <c r="T44" i="4" s="1"/>
  <c r="R43" i="4"/>
  <c r="R42" i="4"/>
  <c r="T42" i="4" s="1"/>
  <c r="R41" i="4"/>
  <c r="T41" i="4" s="1"/>
  <c r="R40" i="4"/>
  <c r="T40" i="4" s="1"/>
  <c r="R38" i="4"/>
  <c r="R37" i="4"/>
  <c r="R35" i="4"/>
  <c r="T35" i="4" s="1"/>
  <c r="R34" i="4"/>
  <c r="R33" i="4"/>
  <c r="R32" i="4"/>
  <c r="T32" i="4" s="1"/>
  <c r="R31" i="4"/>
  <c r="R29" i="4"/>
  <c r="T29" i="4" s="1"/>
  <c r="R28" i="4"/>
  <c r="R27" i="4"/>
  <c r="R26" i="4"/>
  <c r="T26" i="4" s="1"/>
  <c r="R25" i="4"/>
  <c r="T25" i="4" s="1"/>
  <c r="R24" i="4"/>
  <c r="T24" i="4" s="1"/>
  <c r="R23" i="4"/>
  <c r="T23" i="4" s="1"/>
  <c r="R22" i="4"/>
  <c r="T22" i="4" s="1"/>
  <c r="T21" i="4"/>
  <c r="T19" i="4"/>
  <c r="T15" i="4"/>
  <c r="D12" i="4" l="1"/>
  <c r="C12" i="4"/>
  <c r="S48" i="4"/>
  <c r="S47" i="4" s="1"/>
  <c r="T48" i="4"/>
  <c r="S43" i="4"/>
  <c r="T43" i="4"/>
  <c r="T38" i="4"/>
  <c r="T37" i="4"/>
  <c r="T36" i="4"/>
  <c r="T34" i="4"/>
  <c r="T33" i="4"/>
  <c r="T31" i="4"/>
  <c r="T28" i="4"/>
  <c r="T27" i="4"/>
  <c r="Q12" i="4"/>
  <c r="P12" i="4"/>
  <c r="O12" i="4"/>
  <c r="N12" i="4"/>
  <c r="S42" i="4"/>
  <c r="S28" i="4"/>
  <c r="S27" i="4"/>
  <c r="S41" i="4"/>
  <c r="M50" i="4"/>
  <c r="S56" i="4"/>
  <c r="S40" i="4"/>
  <c r="S26" i="4"/>
  <c r="S38" i="4"/>
  <c r="S52" i="4"/>
  <c r="S58" i="4"/>
  <c r="S25" i="4"/>
  <c r="S31" i="4"/>
  <c r="S33" i="4"/>
  <c r="S23" i="4"/>
  <c r="F13" i="4"/>
  <c r="S46" i="4"/>
  <c r="S37" i="4"/>
  <c r="S34" i="4"/>
  <c r="I50" i="4"/>
  <c r="S32" i="4"/>
  <c r="J50" i="4"/>
  <c r="S44" i="4"/>
  <c r="S35" i="4"/>
  <c r="K50" i="4"/>
  <c r="S45" i="4"/>
  <c r="S22" i="4"/>
  <c r="L50" i="4"/>
  <c r="S55" i="4"/>
  <c r="S29" i="4"/>
  <c r="S24" i="4"/>
  <c r="H13" i="4"/>
  <c r="G13" i="4"/>
  <c r="F50" i="4"/>
  <c r="J13" i="4"/>
  <c r="G50" i="4"/>
  <c r="K13" i="4"/>
  <c r="H50" i="4"/>
  <c r="L13" i="4"/>
  <c r="I13" i="4"/>
  <c r="M13" i="4"/>
  <c r="R47" i="4"/>
  <c r="T47" i="4" s="1"/>
  <c r="R54" i="4"/>
  <c r="R39" i="4"/>
  <c r="R30" i="4"/>
  <c r="R14" i="4"/>
  <c r="R51" i="4"/>
  <c r="S51" i="4" l="1"/>
  <c r="S54" i="4"/>
  <c r="M12" i="4"/>
  <c r="H12" i="4"/>
  <c r="J12" i="4"/>
  <c r="T14" i="4"/>
  <c r="T39" i="4"/>
  <c r="S14" i="4"/>
  <c r="T30" i="4"/>
  <c r="I12" i="4"/>
  <c r="L12" i="4"/>
  <c r="K12" i="4"/>
  <c r="F12" i="4"/>
  <c r="R50" i="4"/>
  <c r="S39" i="4"/>
  <c r="G12" i="4"/>
  <c r="S20" i="4"/>
  <c r="S57" i="4"/>
  <c r="S30" i="4"/>
  <c r="R13" i="4"/>
  <c r="T13" i="4" l="1"/>
  <c r="S13" i="4"/>
  <c r="S12" i="4" s="1"/>
  <c r="R12" i="4"/>
  <c r="T12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Aroza</author>
  </authors>
  <commentList>
    <comment ref="I23" authorId="0" shapeId="0" xr:uid="{81E0DD03-6A39-4FBA-92FB-1629E22BE71F}">
      <text>
        <r>
          <rPr>
            <sz val="9"/>
            <color indexed="81"/>
            <rFont val="Tahoma"/>
            <family val="2"/>
          </rPr>
          <t xml:space="preserve">
Reintegro</t>
        </r>
      </text>
    </comment>
  </commentList>
</comments>
</file>

<file path=xl/sharedStrings.xml><?xml version="1.0" encoding="utf-8"?>
<sst xmlns="http://schemas.openxmlformats.org/spreadsheetml/2006/main" count="120" uniqueCount="120">
  <si>
    <t>UNIDAD TÉCNICA EJECUTORA DE TITULACIÓN DE TERRENOS DEL ESTADO</t>
  </si>
  <si>
    <t xml:space="preserve">DEPARTAMENTO ADMINISTRATIVO Y FINANCIERO </t>
  </si>
  <si>
    <t>DIVISIÓN FINANCIERA</t>
  </si>
  <si>
    <t>VALORES EN RD$</t>
  </si>
  <si>
    <t>Detalle</t>
  </si>
  <si>
    <t>Presupuesto Inicial</t>
  </si>
  <si>
    <t>Presupuesto Modificado</t>
  </si>
  <si>
    <t>Febrero</t>
  </si>
  <si>
    <t>Marzo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</si>
  <si>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</si>
  <si>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</si>
  <si>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</si>
  <si>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</si>
  <si>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</si>
  <si>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</si>
  <si>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</si>
  <si>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</si>
  <si>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Ejecutado</t>
  </si>
  <si>
    <t>2.</t>
  </si>
  <si>
    <t>REMUNERACIONES Y CONTRIBUCIONES</t>
  </si>
  <si>
    <t>2.1.1</t>
  </si>
  <si>
    <t>REMUNERACIONES</t>
  </si>
  <si>
    <t>2.1.2</t>
  </si>
  <si>
    <t>SOBRESUELDOS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</si>
  <si>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</si>
  <si>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</si>
  <si>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</si>
  <si>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</si>
  <si>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</si>
  <si>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</si>
  <si>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</si>
  <si>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</si>
  <si>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</si>
  <si>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</si>
  <si>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</si>
  <si>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</si>
  <si>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 xml:space="preserve">ALQUILERES Y RENTAS   </t>
  </si>
  <si>
    <t>2.2.6</t>
  </si>
  <si>
    <t xml:space="preserve">SEGUROS  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</si>
  <si>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</si>
  <si>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</si>
  <si>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</si>
  <si>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</si>
  <si>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</si>
  <si>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</si>
  <si>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 xml:space="preserve">MATERIALES Y SUMINISTROS 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</si>
  <si>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</si>
  <si>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</si>
  <si>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</si>
  <si>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</si>
  <si>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</si>
  <si>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</si>
  <si>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2.3.5</t>
  </si>
  <si>
    <t>CUERO, CAUCHO Y PLÁSTICO</t>
  </si>
  <si>
    <t>2.3.6</t>
  </si>
  <si>
    <t>PRODUCTOS DE MINERALES, METÁLICOS Y NO METÁLICOS</t>
  </si>
  <si>
    <t>2.3.7</t>
  </si>
  <si>
    <t>COMBUSTIBLE, LUBRICANTES, PRODUCTOS QUÍMICOS Y CONEXOS</t>
  </si>
  <si>
    <t>2.3.9</t>
  </si>
  <si>
    <t>BIENES MUEBLES, INMUEBLES E INTANGIBLES</t>
  </si>
  <si>
    <t>2.6.1</t>
  </si>
  <si>
    <t xml:space="preserve">MOBILIARIO Y EQUIPO   </t>
  </si>
  <si>
    <t>2.6.2</t>
  </si>
  <si>
    <t>MOBILIARIOS Y EQUIPOS DE AUDIO, AUDIOVISUAL, RECREATIVO Y EDUCACIONAL</t>
  </si>
  <si>
    <t>2.6.3</t>
  </si>
  <si>
    <t>EQUIPO E INSTRUMENTAL, CIENTÍFICO Y LABORATORIO</t>
  </si>
  <si>
    <t>2.6.4</t>
  </si>
  <si>
    <t>VEHÍCULOS Y EQUIPOS DE TRANSPORTE, TRACCIÓN Y ELEVACIÓN</t>
  </si>
  <si>
    <t>2.6.5</t>
  </si>
  <si>
    <t>MAQUINARIAS, OTROS EQUIPOS Y HERRAMIENTAS</t>
  </si>
  <si>
    <t>2.6.6</t>
  </si>
  <si>
    <t>EQUIPOS DE DEFENSA Y SEGURIDAD</t>
  </si>
  <si>
    <t>2.6.8</t>
  </si>
  <si>
    <t>TOTAL GASTOS</t>
  </si>
  <si>
    <t>INCREMENTO DE ACTIVOS FINANCIEROS</t>
  </si>
  <si>
    <t xml:space="preserve">4.1.1 </t>
  </si>
  <si>
    <t>INCREMENTO DE ACTIVOS FINANCIEROS CORRIENTES</t>
  </si>
  <si>
    <t xml:space="preserve">4.1.2 </t>
  </si>
  <si>
    <t>INCREMENTO DE ACTIVOS FINANCIEROS NO CORRIENTES</t>
  </si>
  <si>
    <t>DISMINUCION DE PASIVOS</t>
  </si>
  <si>
    <t xml:space="preserve">4.2.1 </t>
  </si>
  <si>
    <t>DISMINUCION DE PASIVOS CORRIENTES</t>
  </si>
  <si>
    <t xml:space="preserve">4.2.2  </t>
  </si>
  <si>
    <t>DISMINUCION DE PASIVOS NO CORRIENTES</t>
  </si>
  <si>
    <t>DISMINUCION DE FONDOS DE TERCEROS</t>
  </si>
  <si>
    <t>4.2.1</t>
  </si>
  <si>
    <t>DISMINUCION DE DEPOSITOS FONDOS DE TERCEROS</t>
  </si>
  <si>
    <t>TOTAL GASTOS Y APLICACIONES FINANCIERAS</t>
  </si>
  <si>
    <t>DIETAS Y GASTOS DE REPRESENTACION</t>
  </si>
  <si>
    <t>GRATIFICACIONES Y BONIFICACIONES</t>
  </si>
  <si>
    <t>PRODUCTOS FARMACEUTICOS</t>
  </si>
  <si>
    <t xml:space="preserve">2.1.3 </t>
  </si>
  <si>
    <t>2.1.4</t>
  </si>
  <si>
    <t>2.3.4</t>
  </si>
  <si>
    <t>PRODUCTOS Y ÚTILES VARIOS</t>
  </si>
  <si>
    <t>BIENES INTANGIBLES</t>
  </si>
  <si>
    <t>OBRAS</t>
  </si>
  <si>
    <t>2.7.1</t>
  </si>
  <si>
    <t>OBRAS EN EDIFICACIONES</t>
  </si>
  <si>
    <t>%</t>
  </si>
  <si>
    <t>BALANCE</t>
  </si>
  <si>
    <t>Observaciones:</t>
  </si>
  <si>
    <t>4.   TOTAL APLICACIONES FINANCIERAS</t>
  </si>
  <si>
    <t>Abril</t>
  </si>
  <si>
    <t>María  Sánchez</t>
  </si>
  <si>
    <t>Yelidá Emilia I. García Fermín</t>
  </si>
  <si>
    <t>Enc. División Financiera</t>
  </si>
  <si>
    <t>Enc. Administrativa y Financiera</t>
  </si>
  <si>
    <t xml:space="preserve">               Arosa Echenique</t>
  </si>
  <si>
    <t>_____________________________</t>
  </si>
  <si>
    <t>Enero</t>
  </si>
  <si>
    <t>Revisado por:</t>
  </si>
  <si>
    <t>Aprobado por:</t>
  </si>
  <si>
    <t xml:space="preserve">                   Preparado por:</t>
  </si>
  <si>
    <t xml:space="preserve">           Analista de Presupuesto</t>
  </si>
  <si>
    <r>
      <rPr>
        <u/>
        <sz val="9"/>
        <color theme="1"/>
        <rFont val="Arial"/>
        <family val="2"/>
      </rPr>
      <t>Presupuesto Aprobado</t>
    </r>
    <r>
      <rPr>
        <sz val="9"/>
        <color theme="1"/>
        <rFont val="Arial"/>
        <family val="2"/>
      </rPr>
      <t>: Se refiere al presupuesto aprobado en la Ley de Presupuesto general del Estado.</t>
    </r>
  </si>
  <si>
    <r>
      <rPr>
        <u/>
        <sz val="9"/>
        <color theme="1"/>
        <rFont val="Arial"/>
        <family val="2"/>
      </rPr>
      <t>Presupuesto Modificado</t>
    </r>
    <r>
      <rPr>
        <sz val="9"/>
        <color theme="1"/>
        <rFont val="Arial"/>
        <family val="2"/>
      </rPr>
      <t>: Se refiere al presupuesto aprobado en caso de que el Congreso Nacional apruebe un presupuesto complementario.</t>
    </r>
  </si>
  <si>
    <r>
      <rPr>
        <u/>
        <sz val="9"/>
        <color theme="1"/>
        <rFont val="Arial"/>
        <family val="2"/>
      </rPr>
      <t>Total Devengado</t>
    </r>
    <r>
      <rPr>
        <sz val="9"/>
        <color theme="1"/>
        <rFont val="Arial"/>
        <family val="2"/>
      </rPr>
      <t>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</si>
  <si>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Presupuesto Vigente</t>
  </si>
  <si>
    <t>EJECUCIÓN DE GASTOS Y APLICACIONES FINANCIERAS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</si>
</sst>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u/>
      <sz val="11"/>
      <color theme="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u/>
      <sz val="10"/>
      <color theme="1"/>
      <name val="Arial"/>
      <family val="2"/>
    </font>
    <font>
      <b/>
      <sz val="9"/>
      <color theme="1"/>
      <name val="Arial"/>
      <family val="2"/>
    </font>
    <font>
      <u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43" fontId="10" fillId="2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/>
    </xf>
    <xf numFmtId="43" fontId="11" fillId="4" borderId="5" xfId="1" applyFont="1" applyFill="1" applyBorder="1" applyAlignment="1">
      <alignment vertical="center"/>
    </xf>
    <xf numFmtId="10" fontId="11" fillId="4" borderId="5" xfId="2" applyNumberFormat="1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left" vertical="center" wrapText="1"/>
    </xf>
    <xf numFmtId="0" fontId="12" fillId="5" borderId="6" xfId="0" applyFont="1" applyFill="1" applyBorder="1" applyAlignment="1">
      <alignment vertical="center" wrapText="1"/>
    </xf>
    <xf numFmtId="43" fontId="11" fillId="5" borderId="6" xfId="1" applyFont="1" applyFill="1" applyBorder="1" applyAlignment="1">
      <alignment vertical="center"/>
    </xf>
    <xf numFmtId="10" fontId="5" fillId="5" borderId="4" xfId="2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left" vertical="center" wrapText="1"/>
    </xf>
    <xf numFmtId="43" fontId="14" fillId="3" borderId="4" xfId="1" applyFont="1" applyFill="1" applyBorder="1" applyAlignment="1">
      <alignment horizontal="center" vertical="center" shrinkToFit="1"/>
    </xf>
    <xf numFmtId="10" fontId="11" fillId="3" borderId="4" xfId="2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43" fontId="5" fillId="0" borderId="4" xfId="1" applyFont="1" applyFill="1" applyBorder="1" applyAlignment="1">
      <alignment horizontal="left" vertical="center"/>
    </xf>
    <xf numFmtId="43" fontId="15" fillId="0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vertical="center"/>
    </xf>
    <xf numFmtId="10" fontId="5" fillId="0" borderId="4" xfId="2" applyNumberFormat="1" applyFont="1" applyBorder="1" applyAlignment="1">
      <alignment horizontal="center" vertical="center"/>
    </xf>
    <xf numFmtId="43" fontId="11" fillId="3" borderId="4" xfId="1" applyFont="1" applyFill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43" fontId="5" fillId="0" borderId="4" xfId="0" applyNumberFormat="1" applyFont="1" applyBorder="1" applyAlignment="1">
      <alignment vertical="center"/>
    </xf>
    <xf numFmtId="164" fontId="5" fillId="0" borderId="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11" fillId="3" borderId="4" xfId="0" applyFont="1" applyFill="1" applyBorder="1" applyAlignment="1">
      <alignment horizontal="left" vertical="center" wrapText="1"/>
    </xf>
    <xf numFmtId="43" fontId="11" fillId="3" borderId="4" xfId="1" applyFont="1" applyFill="1" applyBorder="1" applyAlignment="1">
      <alignment horizontal="right" vertical="center"/>
    </xf>
    <xf numFmtId="43" fontId="13" fillId="3" borderId="4" xfId="1" applyFont="1" applyFill="1" applyBorder="1" applyAlignment="1">
      <alignment horizontal="right" vertical="center"/>
    </xf>
    <xf numFmtId="43" fontId="5" fillId="3" borderId="4" xfId="1" applyFont="1" applyFill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43" fontId="5" fillId="0" borderId="4" xfId="1" applyFont="1" applyBorder="1" applyAlignment="1">
      <alignment horizontal="right" vertical="center"/>
    </xf>
    <xf numFmtId="43" fontId="15" fillId="0" borderId="4" xfId="1" applyFont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43" fontId="5" fillId="0" borderId="7" xfId="1" applyFont="1" applyBorder="1" applyAlignment="1">
      <alignment horizontal="right" vertical="center"/>
    </xf>
    <xf numFmtId="43" fontId="5" fillId="0" borderId="7" xfId="1" applyFont="1" applyFill="1" applyBorder="1" applyAlignment="1">
      <alignment horizontal="left" vertical="center"/>
    </xf>
    <xf numFmtId="43" fontId="15" fillId="0" borderId="7" xfId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43" fontId="5" fillId="0" borderId="7" xfId="1" applyFont="1" applyBorder="1" applyAlignment="1">
      <alignment vertical="center"/>
    </xf>
    <xf numFmtId="10" fontId="5" fillId="0" borderId="7" xfId="2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top"/>
    </xf>
    <xf numFmtId="0" fontId="12" fillId="4" borderId="5" xfId="0" applyFont="1" applyFill="1" applyBorder="1" applyAlignment="1">
      <alignment vertical="center"/>
    </xf>
    <xf numFmtId="4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43" fontId="6" fillId="0" borderId="0" xfId="1" applyFont="1" applyAlignment="1">
      <alignment vertical="center"/>
    </xf>
    <xf numFmtId="43" fontId="3" fillId="0" borderId="0" xfId="1" applyFont="1" applyAlignment="1">
      <alignment vertical="center"/>
    </xf>
    <xf numFmtId="43" fontId="0" fillId="0" borderId="0" xfId="1" applyFont="1" applyAlignment="1">
      <alignment vertical="center"/>
    </xf>
    <xf numFmtId="43" fontId="9" fillId="0" borderId="0" xfId="1" applyFont="1" applyAlignment="1">
      <alignment vertical="center"/>
    </xf>
    <xf numFmtId="43" fontId="16" fillId="0" borderId="0" xfId="1" applyFont="1" applyAlignment="1">
      <alignment vertical="center"/>
    </xf>
    <xf numFmtId="43" fontId="12" fillId="0" borderId="0" xfId="1" applyFont="1" applyAlignment="1">
      <alignment vertical="center"/>
    </xf>
    <xf numFmtId="0" fontId="6" fillId="0" borderId="0" xfId="0" applyFont="1" applyAlignment="1">
      <alignment vertical="top"/>
    </xf>
    <xf numFmtId="43" fontId="18" fillId="0" borderId="0" xfId="1" applyFont="1" applyAlignment="1">
      <alignment vertical="center"/>
    </xf>
    <xf numFmtId="10" fontId="3" fillId="0" borderId="0" xfId="2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43" fontId="5" fillId="0" borderId="0" xfId="0" applyNumberFormat="1" applyFont="1" applyAlignment="1">
      <alignment vertical="center"/>
    </xf>
    <xf numFmtId="43" fontId="5" fillId="0" borderId="0" xfId="1" applyFont="1" applyAlignment="1">
      <alignment vertical="center"/>
    </xf>
    <xf numFmtId="43" fontId="19" fillId="0" borderId="0" xfId="1" applyFont="1" applyAlignment="1">
      <alignment vertical="center"/>
    </xf>
    <xf numFmtId="43" fontId="11" fillId="0" borderId="0" xfId="1" applyFont="1" applyAlignment="1">
      <alignment vertical="center"/>
    </xf>
    <xf numFmtId="0" fontId="5" fillId="0" borderId="0" xfId="0" applyFont="1"/>
    <xf numFmtId="0" fontId="1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11" fillId="5" borderId="0" xfId="0" applyFont="1" applyFill="1" applyAlignment="1">
      <alignment vertical="center" wrapText="1"/>
    </xf>
    <xf numFmtId="43" fontId="11" fillId="5" borderId="0" xfId="1" applyFont="1" applyFill="1" applyBorder="1" applyAlignment="1">
      <alignment vertical="center"/>
    </xf>
    <xf numFmtId="10" fontId="5" fillId="5" borderId="0" xfId="2" applyNumberFormat="1" applyFont="1" applyFill="1" applyBorder="1" applyAlignment="1">
      <alignment horizontal="center" vertical="center"/>
    </xf>
    <xf numFmtId="43" fontId="11" fillId="3" borderId="9" xfId="1" applyFont="1" applyFill="1" applyBorder="1" applyAlignment="1">
      <alignment vertical="center"/>
    </xf>
    <xf numFmtId="43" fontId="5" fillId="0" borderId="9" xfId="1" applyFont="1" applyBorder="1" applyAlignment="1">
      <alignment vertical="center"/>
    </xf>
    <xf numFmtId="43" fontId="11" fillId="3" borderId="0" xfId="1" applyFont="1" applyFill="1" applyBorder="1" applyAlignment="1">
      <alignment vertical="center"/>
    </xf>
    <xf numFmtId="43" fontId="5" fillId="0" borderId="10" xfId="1" applyFont="1" applyBorder="1" applyAlignment="1">
      <alignment vertical="center"/>
    </xf>
    <xf numFmtId="43" fontId="11" fillId="6" borderId="4" xfId="1" applyFont="1" applyFill="1" applyBorder="1" applyAlignment="1">
      <alignment vertical="center"/>
    </xf>
    <xf numFmtId="43" fontId="15" fillId="0" borderId="7" xfId="1" applyFont="1" applyFill="1" applyBorder="1" applyAlignment="1">
      <alignment horizontal="left" vertical="center"/>
    </xf>
    <xf numFmtId="4" fontId="5" fillId="0" borderId="7" xfId="0" applyNumberFormat="1" applyFont="1" applyBorder="1" applyAlignment="1">
      <alignment vertical="center"/>
    </xf>
    <xf numFmtId="0" fontId="12" fillId="5" borderId="9" xfId="0" applyFont="1" applyFill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43" fontId="5" fillId="0" borderId="0" xfId="1" applyFont="1" applyBorder="1" applyAlignment="1">
      <alignment horizontal="right" vertical="center"/>
    </xf>
    <xf numFmtId="43" fontId="15" fillId="0" borderId="0" xfId="1" applyFont="1" applyBorder="1" applyAlignment="1">
      <alignment horizontal="right" vertical="center"/>
    </xf>
    <xf numFmtId="43" fontId="5" fillId="0" borderId="0" xfId="1" applyFont="1" applyFill="1" applyBorder="1" applyAlignment="1">
      <alignment horizontal="left" vertical="center"/>
    </xf>
    <xf numFmtId="43" fontId="5" fillId="0" borderId="0" xfId="1" applyFont="1" applyBorder="1" applyAlignment="1">
      <alignment vertical="center"/>
    </xf>
    <xf numFmtId="10" fontId="5" fillId="0" borderId="0" xfId="2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6" fillId="0" borderId="14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top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19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9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176069</xdr:colOff>
      <xdr:row>0</xdr:row>
      <xdr:rowOff>13472</xdr:rowOff>
    </xdr:from>
    <xdr:to>
      <xdr:col>1</xdr:col>
      <xdr:colOff>1905000</xdr:colOff>
      <xdr:row>5</xdr:row>
      <xdr:rowOff>46554</xdr:rowOff>
    </xdr:to>
    <xdr:pic>
      <xdr:nvPicPr>
        <xdr:cNvPr id="2" name="Picture 2" descr="Text&#10;&#10;Description automatically generated">
          <a:extLst>
            <a:ext uri="{FF2B5EF4-FFF2-40B4-BE49-F238E27FC236}">
              <a16:creationId xmlns:a16="http://schemas.microsoft.com/office/drawing/2014/main" id="{B91C3B35-94AA-4908-91B0-F5B7F6D2D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69" y="13472"/>
          <a:ext cx="2194598" cy="826832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17</xdr:col>
      <xdr:colOff>1100667</xdr:colOff>
      <xdr:row>0</xdr:row>
      <xdr:rowOff>95255</xdr:rowOff>
    </xdr:from>
    <xdr:ext cx="1344083" cy="1035120"/>
    <xdr:pic>
      <xdr:nvPicPr>
        <xdr:cNvPr id="3" name="Picture 1">
          <a:extLst>
            <a:ext uri="{FF2B5EF4-FFF2-40B4-BE49-F238E27FC236}">
              <a16:creationId xmlns:a16="http://schemas.microsoft.com/office/drawing/2014/main" id="{9A82E7C6-5EE6-410C-9FEB-97DAE0106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7334" y="95255"/>
          <a:ext cx="1344083" cy="103512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22085-E113-42AA-8661-3FBE89599AFE}">
  <sheetPr>
    <tabColor rgb="FF00B0F0"/>
  </sheetPr>
  <dimension ref="A1:AE73"/>
  <sheetViews>
    <sheetView showGridLines="0" tabSelected="1" topLeftCell="A42" zoomScale="90" zoomScaleNormal="90" zoomScaleSheetLayoutView="70" workbookViewId="0">
      <selection activeCell="K65" sqref="K65"/>
    </sheetView>
  </sheetViews>
  <sheetFormatPr baseColWidth="10" defaultColWidth="8.7109375" defaultRowHeight="14.25" x14ac:dyDescent="0.25"/>
  <cols>
    <col min="1" max="1" width="7" style="44" customWidth="1"/>
    <col min="2" max="2" width="49.85546875" style="4" customWidth="1"/>
    <col min="3" max="3" width="19.85546875" style="4" hidden="1" customWidth="1"/>
    <col min="4" max="4" width="1.7109375" style="4" hidden="1" customWidth="1"/>
    <col min="5" max="5" width="16" style="4" bestFit="1" customWidth="1"/>
    <col min="6" max="6" width="14.85546875" style="4" bestFit="1" customWidth="1"/>
    <col min="7" max="7" width="14.85546875" style="45" customWidth="1"/>
    <col min="8" max="8" width="14.85546875" style="4" bestFit="1" customWidth="1"/>
    <col min="9" max="13" width="14.85546875" style="4" customWidth="1"/>
    <col min="14" max="14" width="17.7109375" style="4" hidden="1" customWidth="1"/>
    <col min="15" max="16" width="14.85546875" style="4" hidden="1" customWidth="1"/>
    <col min="17" max="17" width="16" style="4" hidden="1" customWidth="1"/>
    <col min="18" max="18" width="17.5703125" style="4" bestFit="1" customWidth="1"/>
    <col min="19" max="19" width="16" style="6" bestFit="1" customWidth="1"/>
    <col min="20" max="20" width="8.85546875" style="6" bestFit="1" customWidth="1"/>
    <col min="21" max="22" width="18.7109375" style="58" bestFit="1" customWidth="1"/>
    <col min="23" max="23" width="10.28515625" style="4" bestFit="1" customWidth="1"/>
    <col min="24" max="16384" width="8.7109375" style="4"/>
  </cols>
  <sheetData>
    <row r="1" spans="1:23" ht="15" x14ac:dyDescent="0.25">
      <c r="A1" s="1"/>
      <c r="B1" s="2"/>
      <c r="C1" s="2"/>
      <c r="D1" s="2"/>
      <c r="E1" s="2"/>
      <c r="F1" s="57"/>
      <c r="G1" s="5"/>
      <c r="H1" s="2"/>
      <c r="I1" s="75"/>
      <c r="J1" s="2"/>
      <c r="K1" s="2"/>
      <c r="L1" s="2"/>
      <c r="M1" s="2"/>
      <c r="N1" s="2"/>
      <c r="O1" s="2"/>
      <c r="P1" s="2"/>
      <c r="Q1" s="2"/>
      <c r="R1" s="57"/>
      <c r="S1" s="2"/>
      <c r="T1" s="2"/>
    </row>
    <row r="2" spans="1:23" ht="15" x14ac:dyDescent="0.25">
      <c r="A2" s="1"/>
      <c r="B2" s="2"/>
      <c r="C2" s="2"/>
      <c r="D2" s="2"/>
      <c r="E2" s="2"/>
      <c r="F2" s="56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56"/>
      <c r="S2" s="2"/>
      <c r="T2" s="2"/>
    </row>
    <row r="3" spans="1:23" ht="3" customHeight="1" x14ac:dyDescent="0.25">
      <c r="A3" s="1"/>
      <c r="B3" s="2"/>
      <c r="C3" s="2"/>
      <c r="D3" s="2"/>
      <c r="E3" s="2"/>
      <c r="F3" s="2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3" ht="15" x14ac:dyDescent="0.25">
      <c r="A4" s="1"/>
      <c r="B4" s="2"/>
      <c r="C4" s="2"/>
      <c r="D4" s="2"/>
      <c r="E4" s="2"/>
      <c r="F4" s="2"/>
      <c r="G4" s="3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3" ht="14.25" customHeight="1" x14ac:dyDescent="0.25">
      <c r="A5" s="1"/>
      <c r="B5" s="2"/>
      <c r="C5" s="2"/>
      <c r="D5" s="2"/>
      <c r="E5" s="2"/>
      <c r="F5" s="2"/>
      <c r="G5" s="3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3" ht="15.75" x14ac:dyDescent="0.25">
      <c r="A6" s="101" t="s">
        <v>0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</row>
    <row r="7" spans="1:23" ht="14.25" customHeight="1" x14ac:dyDescent="0.25">
      <c r="A7" s="102" t="s">
        <v>1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</row>
    <row r="8" spans="1:23" ht="14.25" customHeight="1" x14ac:dyDescent="0.25">
      <c r="A8" s="102" t="s">
        <v>2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</row>
    <row r="9" spans="1:23" ht="13.5" customHeight="1" x14ac:dyDescent="0.25">
      <c r="A9" s="102" t="s">
        <v>119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</row>
    <row r="10" spans="1:23" ht="17.25" customHeight="1" x14ac:dyDescent="0.25">
      <c r="A10" s="103" t="s">
        <v>3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</row>
    <row r="11" spans="1:23" ht="28.5" customHeight="1" x14ac:dyDescent="0.25">
      <c r="A11" s="104" t="s">
        <v>4</v>
      </c>
      <c r="B11" s="105"/>
      <c r="C11" s="8" t="s">
        <v>5</v>
      </c>
      <c r="D11" s="8" t="s">
        <v>6</v>
      </c>
      <c r="E11" s="8" t="s">
        <v>118</v>
      </c>
      <c r="F11" s="8" t="s">
        <v>110</v>
      </c>
      <c r="G11" s="8" t="s">
        <v>7</v>
      </c>
      <c r="H11" s="8" t="s">
        <v>8</v>
      </c>
      <c r="I11" s="8" t="s">
        <v>103</v>
      </c>
      <c r="J11" s="8" t="s">
        <v>9</v>
      </c>
      <c r="K11" s="8" t="s">
        <v>10</v>
      </c>
      <c r="L11" s="8" t="s">
        <v>11</v>
      </c>
      <c r="M11" s="8" t="s">
        <v>12</v>
      </c>
      <c r="N11" s="8" t="s">
        <v>13</v>
      </c>
      <c r="O11" s="8" t="s">
        <v>14</v>
      </c>
      <c r="P11" s="8" t="s">
        <v>15</v>
      </c>
      <c r="Q11" s="8" t="s">
        <v>16</v>
      </c>
      <c r="R11" s="8" t="s">
        <v>17</v>
      </c>
      <c r="S11" s="7" t="s">
        <v>100</v>
      </c>
      <c r="T11" s="9" t="s">
        <v>99</v>
      </c>
      <c r="U11" s="60"/>
    </row>
    <row r="12" spans="1:23" s="2" customFormat="1" ht="22.5" customHeight="1" x14ac:dyDescent="0.25">
      <c r="A12" s="10"/>
      <c r="B12" s="55" t="s">
        <v>87</v>
      </c>
      <c r="C12" s="11">
        <f t="shared" ref="C12:S12" si="0">+C13+C50</f>
        <v>770738834.99999988</v>
      </c>
      <c r="D12" s="11">
        <f t="shared" si="0"/>
        <v>0</v>
      </c>
      <c r="E12" s="11">
        <f t="shared" si="0"/>
        <v>755663631</v>
      </c>
      <c r="F12" s="11">
        <f t="shared" si="0"/>
        <v>28365934.579999998</v>
      </c>
      <c r="G12" s="11">
        <f t="shared" si="0"/>
        <v>36728970.140000001</v>
      </c>
      <c r="H12" s="11">
        <f t="shared" si="0"/>
        <v>54068093.380000003</v>
      </c>
      <c r="I12" s="11">
        <f t="shared" si="0"/>
        <v>50968684.959999993</v>
      </c>
      <c r="J12" s="11">
        <f t="shared" si="0"/>
        <v>37497298.660000004</v>
      </c>
      <c r="K12" s="11">
        <f t="shared" si="0"/>
        <v>49011789.82</v>
      </c>
      <c r="L12" s="11">
        <f t="shared" si="0"/>
        <v>31170797.670000002</v>
      </c>
      <c r="M12" s="11">
        <f t="shared" si="0"/>
        <v>41337881.200000003</v>
      </c>
      <c r="N12" s="11">
        <f t="shared" si="0"/>
        <v>0</v>
      </c>
      <c r="O12" s="11">
        <f t="shared" si="0"/>
        <v>0</v>
      </c>
      <c r="P12" s="11">
        <f t="shared" si="0"/>
        <v>0</v>
      </c>
      <c r="Q12" s="11">
        <f t="shared" si="0"/>
        <v>0</v>
      </c>
      <c r="R12" s="11">
        <f t="shared" si="0"/>
        <v>329149450.40999997</v>
      </c>
      <c r="S12" s="11">
        <f t="shared" si="0"/>
        <v>426514180.59000009</v>
      </c>
      <c r="T12" s="12">
        <f>+R12/E12</f>
        <v>0.43557667314810861</v>
      </c>
      <c r="U12" s="59"/>
      <c r="V12" s="59"/>
    </row>
    <row r="13" spans="1:23" s="2" customFormat="1" ht="15.75" customHeight="1" x14ac:dyDescent="0.25">
      <c r="A13" s="13" t="s">
        <v>18</v>
      </c>
      <c r="B13" s="14" t="s">
        <v>73</v>
      </c>
      <c r="C13" s="15">
        <f>+C14+C20+C30+C39+C47</f>
        <v>770738834.99999988</v>
      </c>
      <c r="D13" s="15">
        <f>+D14+D20+D30+D39+D47</f>
        <v>0</v>
      </c>
      <c r="E13" s="15">
        <f t="shared" ref="E13:R13" si="1">+E14+E20+E30+E39+E47</f>
        <v>755663631</v>
      </c>
      <c r="F13" s="15">
        <f t="shared" si="1"/>
        <v>28365934.579999998</v>
      </c>
      <c r="G13" s="15">
        <f t="shared" si="1"/>
        <v>36728970.140000001</v>
      </c>
      <c r="H13" s="15">
        <f t="shared" si="1"/>
        <v>54068093.380000003</v>
      </c>
      <c r="I13" s="15">
        <f t="shared" si="1"/>
        <v>50968684.959999993</v>
      </c>
      <c r="J13" s="15">
        <f t="shared" si="1"/>
        <v>37497298.660000004</v>
      </c>
      <c r="K13" s="15">
        <f t="shared" si="1"/>
        <v>49011789.82</v>
      </c>
      <c r="L13" s="15">
        <f t="shared" si="1"/>
        <v>31170797.670000002</v>
      </c>
      <c r="M13" s="15">
        <f t="shared" si="1"/>
        <v>41337881.200000003</v>
      </c>
      <c r="N13" s="15">
        <f t="shared" si="1"/>
        <v>0</v>
      </c>
      <c r="O13" s="15">
        <f t="shared" si="1"/>
        <v>0</v>
      </c>
      <c r="P13" s="15">
        <f t="shared" si="1"/>
        <v>0</v>
      </c>
      <c r="Q13" s="15">
        <f t="shared" si="1"/>
        <v>0</v>
      </c>
      <c r="R13" s="15">
        <f t="shared" si="1"/>
        <v>329149450.40999997</v>
      </c>
      <c r="S13" s="15">
        <f t="shared" ref="S13" si="2">+S14+S20+S30+S39+S47</f>
        <v>426514180.59000009</v>
      </c>
      <c r="T13" s="16">
        <f>+R13/E13</f>
        <v>0.43557667314810861</v>
      </c>
      <c r="U13" s="59"/>
      <c r="V13" s="59"/>
      <c r="W13" s="66"/>
    </row>
    <row r="14" spans="1:23" ht="18" customHeight="1" x14ac:dyDescent="0.25">
      <c r="A14" s="17">
        <v>2.1</v>
      </c>
      <c r="B14" s="17" t="s">
        <v>19</v>
      </c>
      <c r="C14" s="18">
        <f>SUM(C15:C19)</f>
        <v>381720651.97999996</v>
      </c>
      <c r="D14" s="18">
        <f t="shared" ref="D14:R14" si="3">SUM(D15:D19)</f>
        <v>0</v>
      </c>
      <c r="E14" s="18">
        <f t="shared" si="3"/>
        <v>389594296</v>
      </c>
      <c r="F14" s="18">
        <f t="shared" si="3"/>
        <v>23375160.979999997</v>
      </c>
      <c r="G14" s="18">
        <f t="shared" si="3"/>
        <v>23906301.210000001</v>
      </c>
      <c r="H14" s="18">
        <f t="shared" si="3"/>
        <v>24739666.740000002</v>
      </c>
      <c r="I14" s="18">
        <f t="shared" si="3"/>
        <v>41949260.199999996</v>
      </c>
      <c r="J14" s="18">
        <f t="shared" si="3"/>
        <v>26414540.399999999</v>
      </c>
      <c r="K14" s="18">
        <f t="shared" si="3"/>
        <v>24185948.900000002</v>
      </c>
      <c r="L14" s="18">
        <f t="shared" si="3"/>
        <v>26061002.530000001</v>
      </c>
      <c r="M14" s="18">
        <f t="shared" si="3"/>
        <v>25494968.620000001</v>
      </c>
      <c r="N14" s="18">
        <f t="shared" si="3"/>
        <v>0</v>
      </c>
      <c r="O14" s="18">
        <f t="shared" si="3"/>
        <v>0</v>
      </c>
      <c r="P14" s="18">
        <f t="shared" si="3"/>
        <v>0</v>
      </c>
      <c r="Q14" s="18">
        <f t="shared" si="3"/>
        <v>0</v>
      </c>
      <c r="R14" s="18">
        <f t="shared" si="3"/>
        <v>216126849.58000001</v>
      </c>
      <c r="S14" s="18">
        <f t="shared" ref="S14" si="4">SUM(S15:S19)</f>
        <v>173467446.41999999</v>
      </c>
      <c r="T14" s="19">
        <f>+R14/E14</f>
        <v>0.55474849554778904</v>
      </c>
      <c r="U14" s="60"/>
    </row>
    <row r="15" spans="1:23" ht="20.100000000000001" customHeight="1" x14ac:dyDescent="0.25">
      <c r="A15" s="48" t="s">
        <v>20</v>
      </c>
      <c r="B15" s="20" t="s">
        <v>21</v>
      </c>
      <c r="C15" s="21">
        <v>287964207.82999998</v>
      </c>
      <c r="D15" s="21">
        <v>0</v>
      </c>
      <c r="E15" s="80">
        <v>292488811</v>
      </c>
      <c r="F15" s="21">
        <v>19784283.329999998</v>
      </c>
      <c r="G15" s="22">
        <v>20290402.390000001</v>
      </c>
      <c r="H15" s="21">
        <v>21086216.41</v>
      </c>
      <c r="I15" s="21">
        <v>21201697.109999999</v>
      </c>
      <c r="J15" s="21">
        <v>20792233.34</v>
      </c>
      <c r="K15" s="21">
        <v>20445397.620000001</v>
      </c>
      <c r="L15" s="21">
        <v>21862200</v>
      </c>
      <c r="M15" s="21">
        <v>21512405.09</v>
      </c>
      <c r="N15" s="21"/>
      <c r="O15" s="21"/>
      <c r="P15" s="21"/>
      <c r="Q15" s="21"/>
      <c r="R15" s="21">
        <f>SUM(F15:Q15)</f>
        <v>166974835.28999999</v>
      </c>
      <c r="S15" s="23">
        <f>+E15-R15</f>
        <v>125513975.71000001</v>
      </c>
      <c r="T15" s="24">
        <f>+R15/E15</f>
        <v>0.57087597545739965</v>
      </c>
      <c r="U15" s="60"/>
    </row>
    <row r="16" spans="1:23" ht="20.100000000000001" customHeight="1" x14ac:dyDescent="0.25">
      <c r="A16" s="48" t="s">
        <v>22</v>
      </c>
      <c r="B16" s="20" t="s">
        <v>23</v>
      </c>
      <c r="C16" s="21">
        <v>53504491.200000003</v>
      </c>
      <c r="D16" s="21">
        <v>0</v>
      </c>
      <c r="E16" s="80">
        <v>56304650</v>
      </c>
      <c r="F16" s="21">
        <v>598000</v>
      </c>
      <c r="G16" s="22">
        <v>580666.67000000004</v>
      </c>
      <c r="H16" s="21">
        <v>578000</v>
      </c>
      <c r="I16" s="21">
        <v>17609906.109999999</v>
      </c>
      <c r="J16" s="21">
        <v>2490324.9900000002</v>
      </c>
      <c r="K16" s="21">
        <v>646000</v>
      </c>
      <c r="L16" s="21">
        <v>876000</v>
      </c>
      <c r="M16" s="21">
        <v>646000</v>
      </c>
      <c r="N16" s="21"/>
      <c r="O16" s="21"/>
      <c r="P16" s="21"/>
      <c r="Q16" s="21"/>
      <c r="R16" s="21">
        <f>SUM(F16:Q16)</f>
        <v>24024897.770000003</v>
      </c>
      <c r="S16" s="23">
        <f>+E16-R16</f>
        <v>32279752.229999997</v>
      </c>
      <c r="T16" s="24">
        <f>+R16/E16</f>
        <v>0.42669473604755564</v>
      </c>
      <c r="U16" s="60"/>
    </row>
    <row r="17" spans="1:22" ht="20.100000000000001" customHeight="1" x14ac:dyDescent="0.25">
      <c r="A17" s="48" t="s">
        <v>91</v>
      </c>
      <c r="B17" s="20" t="s">
        <v>88</v>
      </c>
      <c r="C17" s="21">
        <v>0</v>
      </c>
      <c r="D17" s="21">
        <v>0</v>
      </c>
      <c r="E17" s="80">
        <v>0</v>
      </c>
      <c r="F17" s="21">
        <v>0</v>
      </c>
      <c r="G17" s="22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/>
      <c r="O17" s="21"/>
      <c r="P17" s="21"/>
      <c r="Q17" s="21"/>
      <c r="R17" s="21">
        <f>SUM(F17:Q17)</f>
        <v>0</v>
      </c>
      <c r="S17" s="23">
        <f>+E17-R17</f>
        <v>0</v>
      </c>
      <c r="T17" s="24">
        <v>0</v>
      </c>
      <c r="U17" s="60"/>
      <c r="V17" s="60"/>
    </row>
    <row r="18" spans="1:22" ht="20.100000000000001" customHeight="1" x14ac:dyDescent="0.25">
      <c r="A18" s="48" t="s">
        <v>92</v>
      </c>
      <c r="B18" s="20" t="s">
        <v>89</v>
      </c>
      <c r="C18" s="21">
        <v>0</v>
      </c>
      <c r="D18" s="21">
        <v>0</v>
      </c>
      <c r="E18" s="80">
        <v>0</v>
      </c>
      <c r="F18" s="21">
        <v>0</v>
      </c>
      <c r="G18" s="22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/>
      <c r="O18" s="21"/>
      <c r="P18" s="21"/>
      <c r="Q18" s="21"/>
      <c r="R18" s="21">
        <f>SUM(F18:Q18)</f>
        <v>0</v>
      </c>
      <c r="S18" s="23">
        <f>+E18-R18</f>
        <v>0</v>
      </c>
      <c r="T18" s="24">
        <v>0</v>
      </c>
      <c r="U18" s="60"/>
      <c r="V18" s="60"/>
    </row>
    <row r="19" spans="1:22" ht="20.100000000000001" customHeight="1" x14ac:dyDescent="0.25">
      <c r="A19" s="48" t="s">
        <v>24</v>
      </c>
      <c r="B19" s="20" t="s">
        <v>25</v>
      </c>
      <c r="C19" s="21">
        <v>40251952.950000003</v>
      </c>
      <c r="D19" s="21">
        <v>0</v>
      </c>
      <c r="E19" s="80">
        <v>40800835</v>
      </c>
      <c r="F19" s="21">
        <v>2992877.65</v>
      </c>
      <c r="G19" s="22">
        <v>3035232.15</v>
      </c>
      <c r="H19" s="21">
        <v>3075450.33</v>
      </c>
      <c r="I19" s="21">
        <v>3137656.98</v>
      </c>
      <c r="J19" s="21">
        <v>3131982.07</v>
      </c>
      <c r="K19" s="21">
        <v>3094551.28</v>
      </c>
      <c r="L19" s="21">
        <v>3322802.53</v>
      </c>
      <c r="M19" s="21">
        <v>3336563.53</v>
      </c>
      <c r="N19" s="21"/>
      <c r="O19" s="21"/>
      <c r="P19" s="21"/>
      <c r="Q19" s="21"/>
      <c r="R19" s="21">
        <f>SUM(F19:Q19)</f>
        <v>25127116.520000003</v>
      </c>
      <c r="S19" s="23">
        <f>+E19-R19</f>
        <v>15673718.479999997</v>
      </c>
      <c r="T19" s="24">
        <f t="shared" ref="T19:T48" si="5">+R19/E19</f>
        <v>0.6158480952656975</v>
      </c>
      <c r="U19" s="60"/>
      <c r="V19" s="60"/>
    </row>
    <row r="20" spans="1:22" ht="16.5" customHeight="1" x14ac:dyDescent="0.25">
      <c r="A20" s="17">
        <v>2.2000000000000002</v>
      </c>
      <c r="B20" s="17" t="s">
        <v>26</v>
      </c>
      <c r="C20" s="18">
        <f>SUM(C21:C29)</f>
        <v>250320934.22</v>
      </c>
      <c r="D20" s="18">
        <f t="shared" ref="D20:Q20" si="6">SUM(D21:D29)</f>
        <v>0</v>
      </c>
      <c r="E20" s="79">
        <f>SUM(E21:E29)</f>
        <v>228477133.63999999</v>
      </c>
      <c r="F20" s="18">
        <f t="shared" si="6"/>
        <v>4502773.5999999996</v>
      </c>
      <c r="G20" s="18">
        <f t="shared" si="6"/>
        <v>10477808.68</v>
      </c>
      <c r="H20" s="18">
        <f t="shared" si="6"/>
        <v>18275416.27</v>
      </c>
      <c r="I20" s="18">
        <f t="shared" si="6"/>
        <v>8182689.1999999993</v>
      </c>
      <c r="J20" s="18">
        <f t="shared" si="6"/>
        <v>10067486.060000001</v>
      </c>
      <c r="K20" s="18">
        <f t="shared" si="6"/>
        <v>11654820.73</v>
      </c>
      <c r="L20" s="18">
        <f t="shared" si="6"/>
        <v>4807310.24</v>
      </c>
      <c r="M20" s="18">
        <f t="shared" si="6"/>
        <v>13153859.980000002</v>
      </c>
      <c r="N20" s="18">
        <f t="shared" si="6"/>
        <v>0</v>
      </c>
      <c r="O20" s="18">
        <f t="shared" si="6"/>
        <v>0</v>
      </c>
      <c r="P20" s="18">
        <f t="shared" si="6"/>
        <v>0</v>
      </c>
      <c r="Q20" s="18">
        <f t="shared" si="6"/>
        <v>0</v>
      </c>
      <c r="R20" s="18">
        <f>SUM(R21:R29)</f>
        <v>81122164.760000005</v>
      </c>
      <c r="S20" s="25">
        <f>SUM(S21:S29)</f>
        <v>147354968.88000003</v>
      </c>
      <c r="T20" s="19">
        <f>+R20/E20</f>
        <v>0.35505594572024063</v>
      </c>
      <c r="U20" s="60"/>
    </row>
    <row r="21" spans="1:22" ht="20.100000000000001" customHeight="1" x14ac:dyDescent="0.25">
      <c r="A21" s="48" t="s">
        <v>27</v>
      </c>
      <c r="B21" s="20" t="s">
        <v>28</v>
      </c>
      <c r="C21" s="21">
        <v>14062600</v>
      </c>
      <c r="D21" s="21">
        <v>0</v>
      </c>
      <c r="E21" s="80">
        <v>17067231</v>
      </c>
      <c r="F21" s="21">
        <v>1185179.5900000001</v>
      </c>
      <c r="G21" s="22">
        <v>1311066.3</v>
      </c>
      <c r="H21" s="21">
        <v>2043118.2</v>
      </c>
      <c r="I21" s="21">
        <v>369670.7</v>
      </c>
      <c r="J21" s="21">
        <v>1684486.19</v>
      </c>
      <c r="K21" s="21">
        <v>1612380.23</v>
      </c>
      <c r="L21" s="21">
        <v>662702.98</v>
      </c>
      <c r="M21" s="21">
        <v>1128316.3700000001</v>
      </c>
      <c r="N21" s="21"/>
      <c r="O21" s="21"/>
      <c r="P21" s="21"/>
      <c r="Q21" s="21"/>
      <c r="R21" s="21">
        <f>SUM(F21:Q21)</f>
        <v>9996920.5600000024</v>
      </c>
      <c r="S21" s="23">
        <f>+E21-R21</f>
        <v>7070310.4399999976</v>
      </c>
      <c r="T21" s="24">
        <f t="shared" si="5"/>
        <v>0.58573769582189417</v>
      </c>
      <c r="U21" s="60"/>
    </row>
    <row r="22" spans="1:22" ht="23.25" customHeight="1" x14ac:dyDescent="0.25">
      <c r="A22" s="48" t="s">
        <v>29</v>
      </c>
      <c r="B22" s="20" t="s">
        <v>30</v>
      </c>
      <c r="C22" s="21">
        <v>4165800</v>
      </c>
      <c r="D22" s="21">
        <v>0</v>
      </c>
      <c r="E22" s="80">
        <v>3370501</v>
      </c>
      <c r="F22" s="21">
        <v>0</v>
      </c>
      <c r="G22" s="22">
        <v>67695.600000000006</v>
      </c>
      <c r="H22" s="21">
        <v>32514.98</v>
      </c>
      <c r="I22" s="21">
        <v>0</v>
      </c>
      <c r="J22" s="21">
        <v>551555.6</v>
      </c>
      <c r="K22" s="21">
        <v>165107.68</v>
      </c>
      <c r="L22" s="21">
        <v>0</v>
      </c>
      <c r="M22" s="21">
        <v>24012.25</v>
      </c>
      <c r="N22" s="21"/>
      <c r="O22" s="21"/>
      <c r="P22" s="21"/>
      <c r="Q22" s="21"/>
      <c r="R22" s="21">
        <f t="shared" ref="R22:R29" si="7">SUM(F22:Q22)</f>
        <v>840886.10999999987</v>
      </c>
      <c r="S22" s="23">
        <f t="shared" ref="S22:S29" si="8">+E22-R22</f>
        <v>2529614.89</v>
      </c>
      <c r="T22" s="24">
        <f t="shared" si="5"/>
        <v>0.24948401142738122</v>
      </c>
    </row>
    <row r="23" spans="1:22" ht="20.100000000000001" customHeight="1" x14ac:dyDescent="0.25">
      <c r="A23" s="48" t="s">
        <v>31</v>
      </c>
      <c r="B23" s="20" t="s">
        <v>32</v>
      </c>
      <c r="C23" s="21">
        <v>37000000</v>
      </c>
      <c r="D23" s="21">
        <v>0</v>
      </c>
      <c r="E23" s="80">
        <v>25600000</v>
      </c>
      <c r="F23" s="21">
        <v>0</v>
      </c>
      <c r="G23" s="22">
        <v>0</v>
      </c>
      <c r="H23" s="21">
        <v>0</v>
      </c>
      <c r="I23" s="21">
        <v>2818050</v>
      </c>
      <c r="J23" s="21">
        <v>1596700</v>
      </c>
      <c r="K23" s="21">
        <v>1449795</v>
      </c>
      <c r="L23" s="21">
        <v>1942572.5</v>
      </c>
      <c r="M23" s="21">
        <v>3843089.44</v>
      </c>
      <c r="N23" s="21"/>
      <c r="O23" s="21"/>
      <c r="P23" s="21"/>
      <c r="Q23" s="21"/>
      <c r="R23" s="21">
        <f t="shared" si="7"/>
        <v>11650206.939999999</v>
      </c>
      <c r="S23" s="23">
        <f t="shared" si="8"/>
        <v>13949793.060000001</v>
      </c>
      <c r="T23" s="24">
        <f t="shared" si="5"/>
        <v>0.45508620859374999</v>
      </c>
    </row>
    <row r="24" spans="1:22" ht="20.100000000000001" customHeight="1" x14ac:dyDescent="0.25">
      <c r="A24" s="48" t="s">
        <v>33</v>
      </c>
      <c r="B24" s="20" t="s">
        <v>34</v>
      </c>
      <c r="C24" s="21">
        <v>794000</v>
      </c>
      <c r="D24" s="21">
        <v>0</v>
      </c>
      <c r="E24" s="80">
        <v>1200000</v>
      </c>
      <c r="F24" s="21">
        <v>0</v>
      </c>
      <c r="G24" s="22">
        <v>0</v>
      </c>
      <c r="H24" s="21">
        <v>0</v>
      </c>
      <c r="I24" s="21">
        <v>82000</v>
      </c>
      <c r="J24" s="21">
        <v>600000</v>
      </c>
      <c r="K24" s="21">
        <v>0</v>
      </c>
      <c r="L24" s="21">
        <v>0</v>
      </c>
      <c r="M24" s="21">
        <v>0</v>
      </c>
      <c r="N24" s="21"/>
      <c r="O24" s="21"/>
      <c r="P24" s="21"/>
      <c r="Q24" s="21"/>
      <c r="R24" s="21">
        <f t="shared" si="7"/>
        <v>682000</v>
      </c>
      <c r="S24" s="23">
        <f t="shared" si="8"/>
        <v>518000</v>
      </c>
      <c r="T24" s="24">
        <f t="shared" si="5"/>
        <v>0.56833333333333336</v>
      </c>
    </row>
    <row r="25" spans="1:22" ht="20.100000000000001" customHeight="1" x14ac:dyDescent="0.25">
      <c r="A25" s="48" t="s">
        <v>35</v>
      </c>
      <c r="B25" s="20" t="s">
        <v>36</v>
      </c>
      <c r="C25" s="21">
        <v>23037623</v>
      </c>
      <c r="D25" s="21">
        <v>0</v>
      </c>
      <c r="E25" s="80">
        <v>24820518.640000001</v>
      </c>
      <c r="F25" s="21">
        <v>584342.61</v>
      </c>
      <c r="G25" s="22">
        <v>117430.06</v>
      </c>
      <c r="H25" s="21">
        <v>2384425.2200000002</v>
      </c>
      <c r="I25" s="21">
        <v>2496794.3199999998</v>
      </c>
      <c r="J25" s="26">
        <v>1098340.79</v>
      </c>
      <c r="K25" s="21">
        <v>1039625.76</v>
      </c>
      <c r="L25" s="21">
        <v>1039625.76</v>
      </c>
      <c r="M25" s="21">
        <v>1039625.76</v>
      </c>
      <c r="N25" s="21"/>
      <c r="O25" s="21"/>
      <c r="P25" s="21"/>
      <c r="Q25" s="21"/>
      <c r="R25" s="21">
        <f t="shared" si="7"/>
        <v>9800210.2799999993</v>
      </c>
      <c r="S25" s="23">
        <f t="shared" si="8"/>
        <v>15020308.360000001</v>
      </c>
      <c r="T25" s="24">
        <f t="shared" si="5"/>
        <v>0.39484309019257458</v>
      </c>
      <c r="U25" s="65"/>
    </row>
    <row r="26" spans="1:22" ht="20.100000000000001" customHeight="1" x14ac:dyDescent="0.25">
      <c r="A26" s="48" t="s">
        <v>37</v>
      </c>
      <c r="B26" s="20" t="s">
        <v>38</v>
      </c>
      <c r="C26" s="21">
        <v>12767400</v>
      </c>
      <c r="D26" s="21">
        <v>0</v>
      </c>
      <c r="E26" s="80">
        <v>11487056</v>
      </c>
      <c r="F26" s="21">
        <v>323154.13</v>
      </c>
      <c r="G26" s="22">
        <v>289338.84999999998</v>
      </c>
      <c r="H26" s="21">
        <v>286860.11</v>
      </c>
      <c r="I26" s="21">
        <v>289983.14</v>
      </c>
      <c r="J26" s="26">
        <v>303081.40000000002</v>
      </c>
      <c r="K26" s="21">
        <v>298642.34999999998</v>
      </c>
      <c r="L26" s="21">
        <v>297189</v>
      </c>
      <c r="M26" s="21">
        <v>305097.07</v>
      </c>
      <c r="N26" s="21"/>
      <c r="O26" s="21"/>
      <c r="P26" s="21"/>
      <c r="Q26" s="21"/>
      <c r="R26" s="21">
        <f t="shared" si="7"/>
        <v>2393346.0499999998</v>
      </c>
      <c r="S26" s="23">
        <f t="shared" si="8"/>
        <v>9093709.9499999993</v>
      </c>
      <c r="T26" s="24">
        <f t="shared" si="5"/>
        <v>0.20835156109624606</v>
      </c>
    </row>
    <row r="27" spans="1:22" ht="25.5" x14ac:dyDescent="0.25">
      <c r="A27" s="48" t="s">
        <v>39</v>
      </c>
      <c r="B27" s="20" t="s">
        <v>40</v>
      </c>
      <c r="C27" s="21">
        <v>13522644</v>
      </c>
      <c r="D27" s="21">
        <v>0</v>
      </c>
      <c r="E27" s="80">
        <v>9983775.5999999996</v>
      </c>
      <c r="F27" s="21">
        <v>383335.97</v>
      </c>
      <c r="G27" s="22">
        <v>736486.03</v>
      </c>
      <c r="H27" s="21">
        <v>1361222.4</v>
      </c>
      <c r="I27" s="21">
        <v>17343.45</v>
      </c>
      <c r="J27" s="26">
        <v>12139</v>
      </c>
      <c r="K27" s="21">
        <v>888212.91</v>
      </c>
      <c r="L27" s="21">
        <v>5000</v>
      </c>
      <c r="M27" s="21">
        <v>1326856.6599999999</v>
      </c>
      <c r="N27" s="21"/>
      <c r="O27" s="21"/>
      <c r="P27" s="21"/>
      <c r="Q27" s="21"/>
      <c r="R27" s="21">
        <f t="shared" si="7"/>
        <v>4730596.42</v>
      </c>
      <c r="S27" s="23">
        <f t="shared" si="8"/>
        <v>5253179.18</v>
      </c>
      <c r="T27" s="24">
        <f t="shared" si="5"/>
        <v>0.47382840014953864</v>
      </c>
      <c r="U27" s="60"/>
    </row>
    <row r="28" spans="1:22" ht="30.95" customHeight="1" x14ac:dyDescent="0.25">
      <c r="A28" s="48" t="s">
        <v>41</v>
      </c>
      <c r="B28" s="20" t="s">
        <v>42</v>
      </c>
      <c r="C28" s="21">
        <v>107840867.22</v>
      </c>
      <c r="D28" s="21">
        <v>0</v>
      </c>
      <c r="E28" s="80">
        <v>107479077.40000001</v>
      </c>
      <c r="F28" s="21">
        <v>1597720</v>
      </c>
      <c r="G28" s="22">
        <v>8006471.5899999999</v>
      </c>
      <c r="H28" s="21">
        <v>8977576.3200000003</v>
      </c>
      <c r="I28" s="21">
        <v>1549657.11</v>
      </c>
      <c r="J28" s="26">
        <v>1739600.44</v>
      </c>
      <c r="K28" s="21">
        <v>6101582.7999999998</v>
      </c>
      <c r="L28" s="21">
        <v>767000</v>
      </c>
      <c r="M28" s="21">
        <v>5214319.9400000004</v>
      </c>
      <c r="N28" s="21"/>
      <c r="O28" s="21"/>
      <c r="P28" s="21"/>
      <c r="Q28" s="21"/>
      <c r="R28" s="21">
        <f t="shared" si="7"/>
        <v>33953928.200000003</v>
      </c>
      <c r="S28" s="23">
        <f t="shared" si="8"/>
        <v>73525149.200000003</v>
      </c>
      <c r="T28" s="24">
        <f t="shared" si="5"/>
        <v>0.31591198046513935</v>
      </c>
      <c r="U28" s="60"/>
    </row>
    <row r="29" spans="1:22" ht="16.5" customHeight="1" x14ac:dyDescent="0.25">
      <c r="A29" s="48" t="s">
        <v>43</v>
      </c>
      <c r="B29" s="20" t="s">
        <v>44</v>
      </c>
      <c r="C29" s="21">
        <v>37130000</v>
      </c>
      <c r="D29" s="21">
        <v>0</v>
      </c>
      <c r="E29" s="80">
        <v>27468974</v>
      </c>
      <c r="F29" s="21">
        <v>429041.3</v>
      </c>
      <c r="G29" s="22">
        <v>-50679.75</v>
      </c>
      <c r="H29" s="21">
        <v>3189699.04</v>
      </c>
      <c r="I29" s="21">
        <v>559190.48</v>
      </c>
      <c r="J29" s="21">
        <v>2481582.64</v>
      </c>
      <c r="K29" s="21">
        <v>99474</v>
      </c>
      <c r="L29" s="21">
        <v>93220</v>
      </c>
      <c r="M29" s="21">
        <v>272542.49</v>
      </c>
      <c r="N29" s="21"/>
      <c r="O29" s="21"/>
      <c r="P29" s="21"/>
      <c r="Q29" s="21"/>
      <c r="R29" s="21">
        <f t="shared" si="7"/>
        <v>7074070.2000000002</v>
      </c>
      <c r="S29" s="23">
        <f t="shared" si="8"/>
        <v>20394903.800000001</v>
      </c>
      <c r="T29" s="24">
        <f t="shared" si="5"/>
        <v>0.25752946578929375</v>
      </c>
    </row>
    <row r="30" spans="1:22" ht="15.75" customHeight="1" x14ac:dyDescent="0.25">
      <c r="A30" s="17">
        <v>2.2999999999999998</v>
      </c>
      <c r="B30" s="17" t="s">
        <v>45</v>
      </c>
      <c r="C30" s="18">
        <f t="shared" ref="C30:R30" si="9">SUM(C31:C38)</f>
        <v>71425132</v>
      </c>
      <c r="D30" s="18">
        <f t="shared" si="9"/>
        <v>0</v>
      </c>
      <c r="E30" s="79">
        <f>SUM(E31:E38)</f>
        <v>51254189</v>
      </c>
      <c r="F30" s="18">
        <f t="shared" si="9"/>
        <v>488000</v>
      </c>
      <c r="G30" s="18">
        <f t="shared" si="9"/>
        <v>1148221.78</v>
      </c>
      <c r="H30" s="18">
        <f>SUM(H31:H38)</f>
        <v>1108324.6600000001</v>
      </c>
      <c r="I30" s="18">
        <f t="shared" si="9"/>
        <v>836735.56</v>
      </c>
      <c r="J30" s="18">
        <f t="shared" si="9"/>
        <v>1015272.2</v>
      </c>
      <c r="K30" s="18">
        <f t="shared" si="9"/>
        <v>4094095.0100000002</v>
      </c>
      <c r="L30" s="18">
        <f t="shared" si="9"/>
        <v>612500</v>
      </c>
      <c r="M30" s="18">
        <f t="shared" si="9"/>
        <v>1512242.38</v>
      </c>
      <c r="N30" s="18">
        <f t="shared" si="9"/>
        <v>0</v>
      </c>
      <c r="O30" s="18">
        <f t="shared" si="9"/>
        <v>0</v>
      </c>
      <c r="P30" s="18">
        <f t="shared" si="9"/>
        <v>0</v>
      </c>
      <c r="Q30" s="18">
        <f t="shared" si="9"/>
        <v>0</v>
      </c>
      <c r="R30" s="18">
        <f t="shared" si="9"/>
        <v>10815391.59</v>
      </c>
      <c r="S30" s="25">
        <f>SUM(S31:S38)</f>
        <v>40438797.409999996</v>
      </c>
      <c r="T30" s="19">
        <f t="shared" si="5"/>
        <v>0.21101478339653371</v>
      </c>
      <c r="U30" s="60"/>
    </row>
    <row r="31" spans="1:22" ht="24" customHeight="1" x14ac:dyDescent="0.25">
      <c r="A31" s="48" t="s">
        <v>46</v>
      </c>
      <c r="B31" s="20" t="s">
        <v>47</v>
      </c>
      <c r="C31" s="21">
        <v>4497500</v>
      </c>
      <c r="D31" s="21">
        <v>0</v>
      </c>
      <c r="E31" s="80">
        <v>2799655</v>
      </c>
      <c r="F31" s="21">
        <v>0</v>
      </c>
      <c r="G31" s="22">
        <v>193593.2</v>
      </c>
      <c r="H31" s="21">
        <v>87500</v>
      </c>
      <c r="I31" s="21">
        <v>120831.27</v>
      </c>
      <c r="J31" s="21">
        <v>87500</v>
      </c>
      <c r="K31" s="21">
        <v>267046.28999999998</v>
      </c>
      <c r="L31" s="21">
        <v>0</v>
      </c>
      <c r="M31" s="21">
        <v>175000</v>
      </c>
      <c r="N31" s="21"/>
      <c r="O31" s="21"/>
      <c r="P31" s="21"/>
      <c r="Q31" s="21"/>
      <c r="R31" s="21">
        <f t="shared" ref="R31:R38" si="10">SUM(F31:Q31)</f>
        <v>931470.76</v>
      </c>
      <c r="S31" s="23">
        <f t="shared" ref="S31:S38" si="11">+E31-R31</f>
        <v>1868184.24</v>
      </c>
      <c r="T31" s="24">
        <f t="shared" si="5"/>
        <v>0.33270912308838052</v>
      </c>
      <c r="U31" s="60"/>
    </row>
    <row r="32" spans="1:22" ht="17.25" customHeight="1" x14ac:dyDescent="0.25">
      <c r="A32" s="48" t="s">
        <v>48</v>
      </c>
      <c r="B32" s="20" t="s">
        <v>49</v>
      </c>
      <c r="C32" s="21">
        <v>3850000</v>
      </c>
      <c r="D32" s="21">
        <v>0</v>
      </c>
      <c r="E32" s="80">
        <v>7337655</v>
      </c>
      <c r="F32" s="21">
        <v>0</v>
      </c>
      <c r="G32" s="22">
        <v>0</v>
      </c>
      <c r="H32" s="21">
        <v>0</v>
      </c>
      <c r="I32" s="21">
        <v>13688</v>
      </c>
      <c r="J32" s="21">
        <v>0</v>
      </c>
      <c r="K32" s="21">
        <v>1278553.6000000001</v>
      </c>
      <c r="L32" s="21">
        <v>0</v>
      </c>
      <c r="M32" s="21">
        <v>0</v>
      </c>
      <c r="N32" s="21"/>
      <c r="O32" s="21"/>
      <c r="P32" s="21"/>
      <c r="Q32" s="21"/>
      <c r="R32" s="21">
        <f t="shared" si="10"/>
        <v>1292241.6000000001</v>
      </c>
      <c r="S32" s="23">
        <f t="shared" si="11"/>
        <v>6045413.4000000004</v>
      </c>
      <c r="T32" s="24">
        <f t="shared" si="5"/>
        <v>0.17611097823487204</v>
      </c>
      <c r="U32" s="60"/>
    </row>
    <row r="33" spans="1:21" ht="20.100000000000001" customHeight="1" x14ac:dyDescent="0.25">
      <c r="A33" s="48" t="s">
        <v>50</v>
      </c>
      <c r="B33" s="20" t="s">
        <v>51</v>
      </c>
      <c r="C33" s="21">
        <v>15999050</v>
      </c>
      <c r="D33" s="21">
        <v>0</v>
      </c>
      <c r="E33" s="80">
        <v>10236100</v>
      </c>
      <c r="F33" s="21">
        <v>0</v>
      </c>
      <c r="G33" s="22">
        <v>205153.62</v>
      </c>
      <c r="H33" s="21">
        <v>77526</v>
      </c>
      <c r="I33" s="21">
        <v>4175.24</v>
      </c>
      <c r="J33" s="21">
        <v>0</v>
      </c>
      <c r="K33" s="21">
        <v>365667.84000000003</v>
      </c>
      <c r="L33" s="21">
        <v>0</v>
      </c>
      <c r="M33" s="21">
        <v>0</v>
      </c>
      <c r="N33" s="21"/>
      <c r="O33" s="21"/>
      <c r="P33" s="21"/>
      <c r="Q33" s="21"/>
      <c r="R33" s="21">
        <f t="shared" si="10"/>
        <v>652522.69999999995</v>
      </c>
      <c r="S33" s="23">
        <f t="shared" si="11"/>
        <v>9583577.3000000007</v>
      </c>
      <c r="T33" s="24">
        <f t="shared" si="5"/>
        <v>6.3747198640107069E-2</v>
      </c>
      <c r="U33" s="60"/>
    </row>
    <row r="34" spans="1:21" ht="20.100000000000001" customHeight="1" x14ac:dyDescent="0.25">
      <c r="A34" s="48" t="s">
        <v>93</v>
      </c>
      <c r="B34" s="20" t="s">
        <v>90</v>
      </c>
      <c r="C34" s="21">
        <v>50000</v>
      </c>
      <c r="D34" s="21">
        <v>0</v>
      </c>
      <c r="E34" s="80">
        <v>50000</v>
      </c>
      <c r="F34" s="21">
        <v>0</v>
      </c>
      <c r="G34" s="22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/>
      <c r="O34" s="21"/>
      <c r="P34" s="21"/>
      <c r="Q34" s="21"/>
      <c r="R34" s="21">
        <f t="shared" si="10"/>
        <v>0</v>
      </c>
      <c r="S34" s="23">
        <f t="shared" si="11"/>
        <v>50000</v>
      </c>
      <c r="T34" s="24">
        <f t="shared" si="5"/>
        <v>0</v>
      </c>
      <c r="U34" s="60"/>
    </row>
    <row r="35" spans="1:21" ht="20.100000000000001" customHeight="1" x14ac:dyDescent="0.25">
      <c r="A35" s="48" t="s">
        <v>52</v>
      </c>
      <c r="B35" s="20" t="s">
        <v>53</v>
      </c>
      <c r="C35" s="21">
        <v>986952</v>
      </c>
      <c r="D35" s="21">
        <v>0</v>
      </c>
      <c r="E35" s="80">
        <v>1075462</v>
      </c>
      <c r="F35" s="21">
        <v>0</v>
      </c>
      <c r="G35" s="22">
        <v>0</v>
      </c>
      <c r="H35" s="21">
        <v>0</v>
      </c>
      <c r="I35" s="21">
        <v>20165.52</v>
      </c>
      <c r="J35" s="21">
        <v>0</v>
      </c>
      <c r="K35" s="21">
        <v>0</v>
      </c>
      <c r="L35" s="21">
        <v>0</v>
      </c>
      <c r="M35" s="21">
        <v>0</v>
      </c>
      <c r="N35" s="21"/>
      <c r="O35" s="21"/>
      <c r="P35" s="21"/>
      <c r="Q35" s="21"/>
      <c r="R35" s="21">
        <f t="shared" si="10"/>
        <v>20165.52</v>
      </c>
      <c r="S35" s="23">
        <f t="shared" si="11"/>
        <v>1055296.48</v>
      </c>
      <c r="T35" s="24">
        <f t="shared" si="5"/>
        <v>1.8750564873514824E-2</v>
      </c>
      <c r="U35" s="60"/>
    </row>
    <row r="36" spans="1:21" ht="30.95" customHeight="1" x14ac:dyDescent="0.25">
      <c r="A36" s="48" t="s">
        <v>54</v>
      </c>
      <c r="B36" s="20" t="s">
        <v>55</v>
      </c>
      <c r="C36" s="21">
        <v>2543890</v>
      </c>
      <c r="D36" s="21">
        <v>0</v>
      </c>
      <c r="E36" s="80">
        <v>514190</v>
      </c>
      <c r="F36" s="21">
        <v>0</v>
      </c>
      <c r="G36" s="22">
        <v>16332.29</v>
      </c>
      <c r="H36" s="21">
        <v>0</v>
      </c>
      <c r="I36" s="21">
        <v>18903.97</v>
      </c>
      <c r="J36" s="21">
        <v>0</v>
      </c>
      <c r="K36" s="21">
        <v>99668.7</v>
      </c>
      <c r="L36" s="21">
        <v>0</v>
      </c>
      <c r="M36" s="21">
        <v>0</v>
      </c>
      <c r="N36" s="21"/>
      <c r="O36" s="21"/>
      <c r="P36" s="21"/>
      <c r="Q36" s="21"/>
      <c r="R36" s="21">
        <f t="shared" si="10"/>
        <v>134904.95999999999</v>
      </c>
      <c r="S36" s="23">
        <f t="shared" si="11"/>
        <v>379285.04000000004</v>
      </c>
      <c r="T36" s="24">
        <f t="shared" si="5"/>
        <v>0.26236402886092686</v>
      </c>
      <c r="U36" s="60"/>
    </row>
    <row r="37" spans="1:21" ht="30.95" customHeight="1" x14ac:dyDescent="0.25">
      <c r="A37" s="48" t="s">
        <v>56</v>
      </c>
      <c r="B37" s="20" t="s">
        <v>57</v>
      </c>
      <c r="C37" s="21">
        <v>19210000</v>
      </c>
      <c r="D37" s="21">
        <v>0</v>
      </c>
      <c r="E37" s="80">
        <v>12377617</v>
      </c>
      <c r="F37" s="21">
        <v>488000</v>
      </c>
      <c r="G37" s="22">
        <v>504815.75</v>
      </c>
      <c r="H37" s="21">
        <v>509241.8</v>
      </c>
      <c r="I37" s="21">
        <v>559903.27</v>
      </c>
      <c r="J37" s="26">
        <v>750772.2</v>
      </c>
      <c r="K37" s="21">
        <v>528000</v>
      </c>
      <c r="L37" s="21">
        <v>612500</v>
      </c>
      <c r="M37" s="21">
        <v>525000</v>
      </c>
      <c r="N37" s="21"/>
      <c r="O37" s="21"/>
      <c r="P37" s="21"/>
      <c r="Q37" s="21"/>
      <c r="R37" s="21">
        <f t="shared" si="10"/>
        <v>4478233.0199999996</v>
      </c>
      <c r="S37" s="23">
        <f t="shared" si="11"/>
        <v>7899383.9800000004</v>
      </c>
      <c r="T37" s="24">
        <f t="shared" si="5"/>
        <v>0.3618009040027656</v>
      </c>
    </row>
    <row r="38" spans="1:21" ht="20.100000000000001" customHeight="1" x14ac:dyDescent="0.25">
      <c r="A38" s="51" t="s">
        <v>58</v>
      </c>
      <c r="B38" s="52" t="s">
        <v>94</v>
      </c>
      <c r="C38" s="41">
        <v>24287740</v>
      </c>
      <c r="D38" s="41">
        <v>0</v>
      </c>
      <c r="E38" s="82">
        <v>16863510</v>
      </c>
      <c r="F38" s="41">
        <v>0</v>
      </c>
      <c r="G38" s="84">
        <v>228326.92</v>
      </c>
      <c r="H38" s="41">
        <v>434056.86</v>
      </c>
      <c r="I38" s="41">
        <v>99068.29</v>
      </c>
      <c r="J38" s="85">
        <v>177000</v>
      </c>
      <c r="K38" s="41">
        <v>1555158.58</v>
      </c>
      <c r="L38" s="41">
        <v>0</v>
      </c>
      <c r="M38" s="41">
        <v>812242.38</v>
      </c>
      <c r="N38" s="41"/>
      <c r="O38" s="41"/>
      <c r="P38" s="41"/>
      <c r="Q38" s="41"/>
      <c r="R38" s="41">
        <f t="shared" si="10"/>
        <v>3305853.0300000003</v>
      </c>
      <c r="S38" s="46">
        <f t="shared" si="11"/>
        <v>13557656.969999999</v>
      </c>
      <c r="T38" s="47">
        <f t="shared" si="5"/>
        <v>0.19603588043058653</v>
      </c>
    </row>
    <row r="39" spans="1:21" ht="19.5" customHeight="1" x14ac:dyDescent="0.25">
      <c r="A39" s="17">
        <v>2.6</v>
      </c>
      <c r="B39" s="17" t="s">
        <v>59</v>
      </c>
      <c r="C39" s="18">
        <f t="shared" ref="C39:R39" si="12">SUM(C40:C46)</f>
        <v>67272116.799999997</v>
      </c>
      <c r="D39" s="18">
        <f t="shared" si="12"/>
        <v>0</v>
      </c>
      <c r="E39" s="81">
        <f>SUM(E40:E46)</f>
        <v>80379332.359999999</v>
      </c>
      <c r="F39" s="18">
        <f t="shared" si="12"/>
        <v>0</v>
      </c>
      <c r="G39" s="18">
        <f t="shared" si="12"/>
        <v>1196638.47</v>
      </c>
      <c r="H39" s="18">
        <f t="shared" si="12"/>
        <v>8574905.8300000001</v>
      </c>
      <c r="I39" s="18">
        <f t="shared" si="12"/>
        <v>0</v>
      </c>
      <c r="J39" s="18">
        <f t="shared" si="12"/>
        <v>0</v>
      </c>
      <c r="K39" s="18">
        <f t="shared" si="12"/>
        <v>6464186.3699999992</v>
      </c>
      <c r="L39" s="18">
        <f t="shared" si="12"/>
        <v>0</v>
      </c>
      <c r="M39" s="18">
        <f t="shared" si="12"/>
        <v>1176810.22</v>
      </c>
      <c r="N39" s="18">
        <f t="shared" si="12"/>
        <v>0</v>
      </c>
      <c r="O39" s="18">
        <f t="shared" si="12"/>
        <v>0</v>
      </c>
      <c r="P39" s="18">
        <f t="shared" si="12"/>
        <v>0</v>
      </c>
      <c r="Q39" s="18">
        <f t="shared" si="12"/>
        <v>0</v>
      </c>
      <c r="R39" s="18">
        <f t="shared" si="12"/>
        <v>17412540.890000001</v>
      </c>
      <c r="S39" s="25">
        <f>SUM(S40:S46)</f>
        <v>62966791.469999999</v>
      </c>
      <c r="T39" s="19">
        <f t="shared" si="5"/>
        <v>0.21662957850922862</v>
      </c>
      <c r="U39" s="60"/>
    </row>
    <row r="40" spans="1:21" ht="16.5" customHeight="1" x14ac:dyDescent="0.25">
      <c r="A40" s="48" t="s">
        <v>60</v>
      </c>
      <c r="B40" s="20" t="s">
        <v>61</v>
      </c>
      <c r="C40" s="21">
        <v>19500731.800000001</v>
      </c>
      <c r="D40" s="21">
        <v>0</v>
      </c>
      <c r="E40" s="80">
        <v>18843073.359999999</v>
      </c>
      <c r="F40" s="21">
        <v>0</v>
      </c>
      <c r="G40" s="22">
        <v>272335.95</v>
      </c>
      <c r="H40" s="21">
        <v>8410356.4299999997</v>
      </c>
      <c r="I40" s="21">
        <v>0</v>
      </c>
      <c r="J40" s="21">
        <v>0</v>
      </c>
      <c r="K40" s="21">
        <v>4097036.36</v>
      </c>
      <c r="L40" s="21">
        <v>0</v>
      </c>
      <c r="M40" s="21">
        <v>548283.22</v>
      </c>
      <c r="N40" s="21"/>
      <c r="O40" s="21"/>
      <c r="P40" s="21"/>
      <c r="Q40" s="21"/>
      <c r="R40" s="21">
        <f t="shared" ref="R40:R46" si="13">SUM(F40:Q40)</f>
        <v>13328011.959999999</v>
      </c>
      <c r="S40" s="23">
        <f t="shared" ref="S40:S46" si="14">+E40-R40</f>
        <v>5515061.4000000004</v>
      </c>
      <c r="T40" s="24">
        <f t="shared" si="5"/>
        <v>0.70731624854216457</v>
      </c>
    </row>
    <row r="41" spans="1:21" ht="30.95" customHeight="1" x14ac:dyDescent="0.25">
      <c r="A41" s="48" t="s">
        <v>62</v>
      </c>
      <c r="B41" s="20" t="s">
        <v>63</v>
      </c>
      <c r="C41" s="21">
        <v>2831834</v>
      </c>
      <c r="D41" s="21">
        <v>0</v>
      </c>
      <c r="E41" s="80">
        <v>394915</v>
      </c>
      <c r="F41" s="21">
        <v>0</v>
      </c>
      <c r="G41" s="22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/>
      <c r="O41" s="21"/>
      <c r="P41" s="21"/>
      <c r="Q41" s="21"/>
      <c r="R41" s="21">
        <f t="shared" si="13"/>
        <v>0</v>
      </c>
      <c r="S41" s="23">
        <f t="shared" si="14"/>
        <v>394915</v>
      </c>
      <c r="T41" s="24">
        <f t="shared" si="5"/>
        <v>0</v>
      </c>
    </row>
    <row r="42" spans="1:21" ht="30.95" customHeight="1" x14ac:dyDescent="0.25">
      <c r="A42" s="48" t="s">
        <v>64</v>
      </c>
      <c r="B42" s="20" t="s">
        <v>65</v>
      </c>
      <c r="C42" s="21">
        <v>29350</v>
      </c>
      <c r="D42" s="21">
        <v>0</v>
      </c>
      <c r="E42" s="80">
        <v>45216</v>
      </c>
      <c r="F42" s="21">
        <v>0</v>
      </c>
      <c r="G42" s="22">
        <v>0</v>
      </c>
      <c r="H42" s="21">
        <v>45216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/>
      <c r="O42" s="21"/>
      <c r="P42" s="21"/>
      <c r="Q42" s="21"/>
      <c r="R42" s="21">
        <f t="shared" si="13"/>
        <v>45216</v>
      </c>
      <c r="S42" s="23">
        <f t="shared" si="14"/>
        <v>0</v>
      </c>
      <c r="T42" s="24">
        <f t="shared" si="5"/>
        <v>1</v>
      </c>
    </row>
    <row r="43" spans="1:21" ht="30.95" customHeight="1" x14ac:dyDescent="0.25">
      <c r="A43" s="48" t="s">
        <v>66</v>
      </c>
      <c r="B43" s="20" t="s">
        <v>67</v>
      </c>
      <c r="C43" s="21">
        <v>14350000</v>
      </c>
      <c r="D43" s="21">
        <v>0</v>
      </c>
      <c r="E43" s="80">
        <v>39938953</v>
      </c>
      <c r="F43" s="21">
        <v>0</v>
      </c>
      <c r="G43" s="22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22833</v>
      </c>
      <c r="N43" s="21"/>
      <c r="O43" s="21"/>
      <c r="P43" s="21"/>
      <c r="Q43" s="21"/>
      <c r="R43" s="21">
        <f t="shared" si="13"/>
        <v>22833</v>
      </c>
      <c r="S43" s="23">
        <f t="shared" si="14"/>
        <v>39916120</v>
      </c>
      <c r="T43" s="24">
        <f t="shared" si="5"/>
        <v>5.71697510448008E-4</v>
      </c>
    </row>
    <row r="44" spans="1:21" ht="30.95" customHeight="1" x14ac:dyDescent="0.25">
      <c r="A44" s="48" t="s">
        <v>68</v>
      </c>
      <c r="B44" s="20" t="s">
        <v>69</v>
      </c>
      <c r="C44" s="21">
        <v>23342201</v>
      </c>
      <c r="D44" s="21">
        <v>0</v>
      </c>
      <c r="E44" s="80">
        <v>15807477</v>
      </c>
      <c r="F44" s="21">
        <v>0</v>
      </c>
      <c r="G44" s="22">
        <v>0</v>
      </c>
      <c r="H44" s="21">
        <v>0</v>
      </c>
      <c r="I44" s="21">
        <v>0</v>
      </c>
      <c r="J44" s="21">
        <v>0</v>
      </c>
      <c r="K44" s="21">
        <v>2367150.0099999998</v>
      </c>
      <c r="L44" s="21">
        <v>0</v>
      </c>
      <c r="M44" s="21">
        <v>605694</v>
      </c>
      <c r="N44" s="21"/>
      <c r="O44" s="21"/>
      <c r="P44" s="21"/>
      <c r="Q44" s="21"/>
      <c r="R44" s="21">
        <f t="shared" si="13"/>
        <v>2972844.01</v>
      </c>
      <c r="S44" s="23">
        <f t="shared" si="14"/>
        <v>12834632.99</v>
      </c>
      <c r="T44" s="24">
        <f t="shared" si="5"/>
        <v>0.18806568625720599</v>
      </c>
    </row>
    <row r="45" spans="1:21" ht="18.75" customHeight="1" x14ac:dyDescent="0.25">
      <c r="A45" s="48" t="s">
        <v>70</v>
      </c>
      <c r="B45" s="20" t="s">
        <v>71</v>
      </c>
      <c r="C45" s="21">
        <v>18000</v>
      </c>
      <c r="D45" s="21">
        <v>0</v>
      </c>
      <c r="E45" s="80">
        <v>425000</v>
      </c>
      <c r="F45" s="21">
        <v>0</v>
      </c>
      <c r="G45" s="22">
        <v>0</v>
      </c>
      <c r="H45" s="21">
        <v>119333.4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/>
      <c r="O45" s="21"/>
      <c r="P45" s="21"/>
      <c r="Q45" s="21"/>
      <c r="R45" s="21">
        <f t="shared" si="13"/>
        <v>119333.4</v>
      </c>
      <c r="S45" s="23">
        <f t="shared" si="14"/>
        <v>305666.59999999998</v>
      </c>
      <c r="T45" s="24">
        <f t="shared" si="5"/>
        <v>0.2807844705882353</v>
      </c>
    </row>
    <row r="46" spans="1:21" ht="17.25" customHeight="1" x14ac:dyDescent="0.25">
      <c r="A46" s="48" t="s">
        <v>72</v>
      </c>
      <c r="B46" s="20" t="s">
        <v>95</v>
      </c>
      <c r="C46" s="21">
        <v>7200000</v>
      </c>
      <c r="D46" s="21">
        <v>0</v>
      </c>
      <c r="E46" s="80">
        <v>4924698</v>
      </c>
      <c r="F46" s="21">
        <v>0</v>
      </c>
      <c r="G46" s="22">
        <v>924302.52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/>
      <c r="O46" s="21"/>
      <c r="P46" s="21"/>
      <c r="Q46" s="21"/>
      <c r="R46" s="21">
        <f t="shared" si="13"/>
        <v>924302.52</v>
      </c>
      <c r="S46" s="23">
        <f t="shared" si="14"/>
        <v>4000395.48</v>
      </c>
      <c r="T46" s="24">
        <f t="shared" si="5"/>
        <v>0.18768714751645685</v>
      </c>
    </row>
    <row r="47" spans="1:21" ht="15.75" customHeight="1" x14ac:dyDescent="0.25">
      <c r="A47" s="17">
        <v>2.7</v>
      </c>
      <c r="B47" s="17" t="s">
        <v>96</v>
      </c>
      <c r="C47" s="18">
        <f t="shared" ref="C47:R47" si="15">SUM(C48:C48)</f>
        <v>0</v>
      </c>
      <c r="D47" s="18">
        <f t="shared" si="15"/>
        <v>0</v>
      </c>
      <c r="E47" s="79">
        <f>SUM(E48:E48)</f>
        <v>5958680</v>
      </c>
      <c r="F47" s="18">
        <f t="shared" si="15"/>
        <v>0</v>
      </c>
      <c r="G47" s="18">
        <f t="shared" si="15"/>
        <v>0</v>
      </c>
      <c r="H47" s="18">
        <f t="shared" si="15"/>
        <v>1369779.88</v>
      </c>
      <c r="I47" s="18">
        <f t="shared" si="15"/>
        <v>0</v>
      </c>
      <c r="J47" s="18">
        <f t="shared" si="15"/>
        <v>0</v>
      </c>
      <c r="K47" s="18">
        <f t="shared" si="15"/>
        <v>2612738.81</v>
      </c>
      <c r="L47" s="18">
        <f t="shared" si="15"/>
        <v>-310015.09999999998</v>
      </c>
      <c r="M47" s="18">
        <f t="shared" si="15"/>
        <v>0</v>
      </c>
      <c r="N47" s="18">
        <f t="shared" si="15"/>
        <v>0</v>
      </c>
      <c r="O47" s="18">
        <f t="shared" si="15"/>
        <v>0</v>
      </c>
      <c r="P47" s="18">
        <f t="shared" si="15"/>
        <v>0</v>
      </c>
      <c r="Q47" s="18">
        <f t="shared" si="15"/>
        <v>0</v>
      </c>
      <c r="R47" s="18">
        <f t="shared" si="15"/>
        <v>3672503.59</v>
      </c>
      <c r="S47" s="25">
        <f>SUM(S48:S48)</f>
        <v>2286176.41</v>
      </c>
      <c r="T47" s="19">
        <f>+R47/E47</f>
        <v>0.61632837977538646</v>
      </c>
      <c r="U47" s="60"/>
    </row>
    <row r="48" spans="1:21" ht="20.100000000000001" customHeight="1" x14ac:dyDescent="0.25">
      <c r="A48" s="51" t="s">
        <v>97</v>
      </c>
      <c r="B48" s="52" t="s">
        <v>98</v>
      </c>
      <c r="C48" s="41">
        <v>0</v>
      </c>
      <c r="D48" s="41">
        <v>0</v>
      </c>
      <c r="E48" s="82">
        <v>5958680</v>
      </c>
      <c r="F48" s="41">
        <v>0</v>
      </c>
      <c r="G48" s="41"/>
      <c r="H48" s="41">
        <v>1369779.88</v>
      </c>
      <c r="I48" s="41">
        <v>0</v>
      </c>
      <c r="J48" s="41">
        <v>0</v>
      </c>
      <c r="K48" s="41">
        <v>2612738.81</v>
      </c>
      <c r="L48" s="41">
        <v>-310015.09999999998</v>
      </c>
      <c r="M48" s="41">
        <v>0</v>
      </c>
      <c r="N48" s="41"/>
      <c r="O48" s="41"/>
      <c r="P48" s="41"/>
      <c r="Q48" s="41"/>
      <c r="R48" s="41">
        <f>SUM(F48:Q48)</f>
        <v>3672503.59</v>
      </c>
      <c r="S48" s="46">
        <f>+E48-R48</f>
        <v>2286176.41</v>
      </c>
      <c r="T48" s="47">
        <f t="shared" si="5"/>
        <v>0.61632837977538646</v>
      </c>
    </row>
    <row r="49" spans="1:20" ht="0.75" customHeight="1" x14ac:dyDescent="0.25">
      <c r="A49" s="49"/>
      <c r="B49" s="27"/>
      <c r="C49" s="27"/>
      <c r="D49" s="29"/>
      <c r="E49" s="83"/>
      <c r="F49" s="27"/>
      <c r="G49" s="28"/>
      <c r="H49" s="27"/>
      <c r="I49" s="27"/>
      <c r="J49" s="27"/>
      <c r="K49" s="27"/>
      <c r="L49" s="29"/>
      <c r="M49" s="29"/>
      <c r="N49" s="29"/>
      <c r="O49" s="29"/>
      <c r="P49" s="29"/>
      <c r="Q49" s="29"/>
      <c r="R49" s="30"/>
      <c r="S49" s="31"/>
      <c r="T49" s="31"/>
    </row>
    <row r="50" spans="1:20" ht="16.5" customHeight="1" x14ac:dyDescent="0.25">
      <c r="A50" s="86" t="s">
        <v>102</v>
      </c>
      <c r="B50" s="76"/>
      <c r="C50" s="77">
        <f>+C51+C54+C57</f>
        <v>0</v>
      </c>
      <c r="D50" s="77">
        <f t="shared" ref="D50:R50" si="16">+D51+D54+D57</f>
        <v>0</v>
      </c>
      <c r="E50" s="77">
        <f t="shared" ref="E50" si="17">+E51+E54+E57</f>
        <v>0</v>
      </c>
      <c r="F50" s="77">
        <f t="shared" si="16"/>
        <v>0</v>
      </c>
      <c r="G50" s="77">
        <f t="shared" si="16"/>
        <v>0</v>
      </c>
      <c r="H50" s="77">
        <f t="shared" si="16"/>
        <v>0</v>
      </c>
      <c r="I50" s="77">
        <f t="shared" si="16"/>
        <v>0</v>
      </c>
      <c r="J50" s="77">
        <f t="shared" si="16"/>
        <v>0</v>
      </c>
      <c r="K50" s="77">
        <f t="shared" si="16"/>
        <v>0</v>
      </c>
      <c r="L50" s="77">
        <f t="shared" si="16"/>
        <v>0</v>
      </c>
      <c r="M50" s="77">
        <f t="shared" si="16"/>
        <v>0</v>
      </c>
      <c r="N50" s="77">
        <f t="shared" si="16"/>
        <v>0</v>
      </c>
      <c r="O50" s="77">
        <f t="shared" si="16"/>
        <v>0</v>
      </c>
      <c r="P50" s="77">
        <f t="shared" si="16"/>
        <v>0</v>
      </c>
      <c r="Q50" s="77">
        <f t="shared" si="16"/>
        <v>0</v>
      </c>
      <c r="R50" s="77">
        <f t="shared" si="16"/>
        <v>0</v>
      </c>
      <c r="S50" s="77">
        <v>0</v>
      </c>
      <c r="T50" s="78">
        <v>0</v>
      </c>
    </row>
    <row r="51" spans="1:20" ht="15.75" customHeight="1" x14ac:dyDescent="0.25">
      <c r="A51" s="17">
        <v>4.0999999999999996</v>
      </c>
      <c r="B51" s="32" t="s">
        <v>74</v>
      </c>
      <c r="C51" s="33">
        <f>SUM(C52:C53)</f>
        <v>0</v>
      </c>
      <c r="D51" s="33">
        <f t="shared" ref="D51:Q51" si="18">SUM(D52:D53)</f>
        <v>0</v>
      </c>
      <c r="E51" s="33">
        <f t="shared" ref="E51" si="19">SUM(E52:E53)</f>
        <v>0</v>
      </c>
      <c r="F51" s="33">
        <f t="shared" si="18"/>
        <v>0</v>
      </c>
      <c r="G51" s="34">
        <f t="shared" si="18"/>
        <v>0</v>
      </c>
      <c r="H51" s="33">
        <f t="shared" si="18"/>
        <v>0</v>
      </c>
      <c r="I51" s="33">
        <f t="shared" si="18"/>
        <v>0</v>
      </c>
      <c r="J51" s="33">
        <f t="shared" si="18"/>
        <v>0</v>
      </c>
      <c r="K51" s="33">
        <f>SUM(K52:K53)</f>
        <v>0</v>
      </c>
      <c r="L51" s="33">
        <f t="shared" si="18"/>
        <v>0</v>
      </c>
      <c r="M51" s="33">
        <f t="shared" si="18"/>
        <v>0</v>
      </c>
      <c r="N51" s="33">
        <f t="shared" si="18"/>
        <v>0</v>
      </c>
      <c r="O51" s="33">
        <f t="shared" si="18"/>
        <v>0</v>
      </c>
      <c r="P51" s="33">
        <f t="shared" si="18"/>
        <v>0</v>
      </c>
      <c r="Q51" s="33">
        <f t="shared" si="18"/>
        <v>0</v>
      </c>
      <c r="R51" s="33">
        <f>SUM(R52:R53)</f>
        <v>0</v>
      </c>
      <c r="S51" s="35">
        <f>SUM(S52:S53)</f>
        <v>0</v>
      </c>
      <c r="T51" s="19">
        <v>0</v>
      </c>
    </row>
    <row r="52" spans="1:20" ht="30.95" customHeight="1" x14ac:dyDescent="0.25">
      <c r="A52" s="49" t="s">
        <v>75</v>
      </c>
      <c r="B52" s="36" t="s">
        <v>76</v>
      </c>
      <c r="C52" s="37">
        <v>0</v>
      </c>
      <c r="D52" s="37">
        <v>0</v>
      </c>
      <c r="E52" s="37">
        <v>0</v>
      </c>
      <c r="F52" s="37">
        <v>0</v>
      </c>
      <c r="G52" s="38">
        <v>0</v>
      </c>
      <c r="H52" s="37">
        <v>0</v>
      </c>
      <c r="I52" s="37">
        <v>0</v>
      </c>
      <c r="J52" s="37">
        <v>0</v>
      </c>
      <c r="K52" s="37">
        <v>0</v>
      </c>
      <c r="L52" s="58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21">
        <f>SUM(F52:Q52)</f>
        <v>0</v>
      </c>
      <c r="S52" s="23">
        <f>+E52-R52</f>
        <v>0</v>
      </c>
      <c r="T52" s="24">
        <v>0</v>
      </c>
    </row>
    <row r="53" spans="1:20" ht="30.95" customHeight="1" x14ac:dyDescent="0.25">
      <c r="A53" s="49" t="s">
        <v>77</v>
      </c>
      <c r="B53" s="36" t="s">
        <v>78</v>
      </c>
      <c r="C53" s="37">
        <v>0</v>
      </c>
      <c r="D53" s="37">
        <v>0</v>
      </c>
      <c r="E53" s="37">
        <v>0</v>
      </c>
      <c r="F53" s="37">
        <v>0</v>
      </c>
      <c r="G53" s="38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21">
        <f>SUM(F53:Q53)</f>
        <v>0</v>
      </c>
      <c r="S53" s="23">
        <f>+E53-R53</f>
        <v>0</v>
      </c>
      <c r="T53" s="24">
        <v>0</v>
      </c>
    </row>
    <row r="54" spans="1:20" ht="18" customHeight="1" x14ac:dyDescent="0.25">
      <c r="A54" s="17">
        <v>4.2</v>
      </c>
      <c r="B54" s="32" t="s">
        <v>79</v>
      </c>
      <c r="C54" s="33">
        <f>SUM(C55:C56)</f>
        <v>0</v>
      </c>
      <c r="D54" s="33">
        <f t="shared" ref="D54:Q54" si="20">SUM(D55:D56)</f>
        <v>0</v>
      </c>
      <c r="E54" s="33">
        <f t="shared" ref="E54" si="21">SUM(E55:E56)</f>
        <v>0</v>
      </c>
      <c r="F54" s="33">
        <f t="shared" si="20"/>
        <v>0</v>
      </c>
      <c r="G54" s="34">
        <f t="shared" si="20"/>
        <v>0</v>
      </c>
      <c r="H54" s="33">
        <f t="shared" si="20"/>
        <v>0</v>
      </c>
      <c r="I54" s="33">
        <f t="shared" si="20"/>
        <v>0</v>
      </c>
      <c r="J54" s="33">
        <f t="shared" si="20"/>
        <v>0</v>
      </c>
      <c r="K54" s="33">
        <f t="shared" si="20"/>
        <v>0</v>
      </c>
      <c r="L54" s="33">
        <f t="shared" si="20"/>
        <v>0</v>
      </c>
      <c r="M54" s="33">
        <f t="shared" si="20"/>
        <v>0</v>
      </c>
      <c r="N54" s="33">
        <f t="shared" si="20"/>
        <v>0</v>
      </c>
      <c r="O54" s="33">
        <f t="shared" si="20"/>
        <v>0</v>
      </c>
      <c r="P54" s="33">
        <f t="shared" si="20"/>
        <v>0</v>
      </c>
      <c r="Q54" s="33">
        <f t="shared" si="20"/>
        <v>0</v>
      </c>
      <c r="R54" s="33">
        <f>SUM(R55:R56)</f>
        <v>0</v>
      </c>
      <c r="S54" s="35">
        <f>SUM(S55:S56)</f>
        <v>0</v>
      </c>
      <c r="T54" s="19">
        <v>0</v>
      </c>
    </row>
    <row r="55" spans="1:20" ht="20.100000000000001" customHeight="1" x14ac:dyDescent="0.25">
      <c r="A55" s="49" t="s">
        <v>80</v>
      </c>
      <c r="B55" s="27" t="s">
        <v>81</v>
      </c>
      <c r="C55" s="37">
        <v>0</v>
      </c>
      <c r="D55" s="37">
        <v>0</v>
      </c>
      <c r="E55" s="37">
        <v>0</v>
      </c>
      <c r="F55" s="37">
        <v>0</v>
      </c>
      <c r="G55" s="38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21">
        <f>SUM(F55:Q55)</f>
        <v>0</v>
      </c>
      <c r="S55" s="23">
        <f>+E55-R55</f>
        <v>0</v>
      </c>
      <c r="T55" s="24">
        <v>0</v>
      </c>
    </row>
    <row r="56" spans="1:20" ht="20.100000000000001" customHeight="1" x14ac:dyDescent="0.25">
      <c r="A56" s="49" t="s">
        <v>82</v>
      </c>
      <c r="B56" s="27" t="s">
        <v>83</v>
      </c>
      <c r="C56" s="37">
        <v>0</v>
      </c>
      <c r="D56" s="37">
        <v>0</v>
      </c>
      <c r="E56" s="37">
        <v>0</v>
      </c>
      <c r="F56" s="37">
        <v>0</v>
      </c>
      <c r="G56" s="38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21">
        <f>SUM(F56:Q56)</f>
        <v>0</v>
      </c>
      <c r="S56" s="23">
        <f>+E56-R56</f>
        <v>0</v>
      </c>
      <c r="T56" s="24">
        <v>0</v>
      </c>
    </row>
    <row r="57" spans="1:20" ht="14.25" customHeight="1" x14ac:dyDescent="0.25">
      <c r="A57" s="17">
        <v>4.3</v>
      </c>
      <c r="B57" s="32" t="s">
        <v>84</v>
      </c>
      <c r="C57" s="33">
        <f>SUM(C58)</f>
        <v>0</v>
      </c>
      <c r="D57" s="33">
        <f t="shared" ref="D57:Q57" si="22">SUM(D58)</f>
        <v>0</v>
      </c>
      <c r="E57" s="33">
        <f t="shared" si="22"/>
        <v>0</v>
      </c>
      <c r="F57" s="33">
        <f t="shared" si="22"/>
        <v>0</v>
      </c>
      <c r="G57" s="34">
        <f t="shared" si="22"/>
        <v>0</v>
      </c>
      <c r="H57" s="33">
        <f t="shared" si="22"/>
        <v>0</v>
      </c>
      <c r="I57" s="33">
        <f t="shared" si="22"/>
        <v>0</v>
      </c>
      <c r="J57" s="33">
        <f t="shared" si="22"/>
        <v>0</v>
      </c>
      <c r="K57" s="33">
        <f t="shared" si="22"/>
        <v>0</v>
      </c>
      <c r="L57" s="33">
        <f t="shared" si="22"/>
        <v>0</v>
      </c>
      <c r="M57" s="33">
        <f t="shared" si="22"/>
        <v>0</v>
      </c>
      <c r="N57" s="33">
        <f t="shared" si="22"/>
        <v>0</v>
      </c>
      <c r="O57" s="33">
        <f t="shared" si="22"/>
        <v>0</v>
      </c>
      <c r="P57" s="33">
        <f t="shared" si="22"/>
        <v>0</v>
      </c>
      <c r="Q57" s="33">
        <f t="shared" si="22"/>
        <v>0</v>
      </c>
      <c r="R57" s="33">
        <f>SUM(R58)</f>
        <v>0</v>
      </c>
      <c r="S57" s="35">
        <f>SUM(S58)</f>
        <v>0</v>
      </c>
      <c r="T57" s="19">
        <v>0</v>
      </c>
    </row>
    <row r="58" spans="1:20" ht="30.95" customHeight="1" x14ac:dyDescent="0.25">
      <c r="A58" s="50" t="s">
        <v>85</v>
      </c>
      <c r="B58" s="39" t="s">
        <v>86</v>
      </c>
      <c r="C58" s="40">
        <v>0</v>
      </c>
      <c r="D58" s="40">
        <v>0</v>
      </c>
      <c r="E58" s="40">
        <v>0</v>
      </c>
      <c r="F58" s="40">
        <v>0</v>
      </c>
      <c r="G58" s="42">
        <v>0</v>
      </c>
      <c r="H58" s="40">
        <v>0</v>
      </c>
      <c r="I58" s="40">
        <v>0</v>
      </c>
      <c r="J58" s="40">
        <v>0</v>
      </c>
      <c r="K58" s="40">
        <v>0</v>
      </c>
      <c r="L58" s="40">
        <v>0</v>
      </c>
      <c r="M58" s="40">
        <v>0</v>
      </c>
      <c r="N58" s="40">
        <v>0</v>
      </c>
      <c r="O58" s="40">
        <v>0</v>
      </c>
      <c r="P58" s="40">
        <v>0</v>
      </c>
      <c r="Q58" s="40">
        <v>0</v>
      </c>
      <c r="R58" s="41">
        <f>SUM(F58:Q58)</f>
        <v>0</v>
      </c>
      <c r="S58" s="46">
        <f>+E58-R58</f>
        <v>0</v>
      </c>
      <c r="T58" s="47">
        <v>0</v>
      </c>
    </row>
    <row r="59" spans="1:20" ht="3.75" customHeight="1" x14ac:dyDescent="0.25">
      <c r="A59" s="67"/>
      <c r="B59" s="87"/>
      <c r="C59" s="88"/>
      <c r="D59" s="88"/>
      <c r="E59" s="88"/>
      <c r="F59" s="88"/>
      <c r="G59" s="89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90"/>
      <c r="S59" s="91"/>
      <c r="T59" s="92"/>
    </row>
    <row r="60" spans="1:20" x14ac:dyDescent="0.25">
      <c r="A60" s="93" t="s">
        <v>101</v>
      </c>
      <c r="B60" s="94"/>
      <c r="C60" s="94"/>
      <c r="D60" s="94"/>
      <c r="E60" s="94"/>
      <c r="F60" s="94"/>
      <c r="G60" s="95"/>
      <c r="H60" s="96"/>
      <c r="I60" s="31"/>
      <c r="J60" s="31"/>
      <c r="K60" s="31"/>
      <c r="L60" s="31"/>
      <c r="M60" s="31"/>
      <c r="N60" s="31"/>
      <c r="O60" s="31"/>
      <c r="P60" s="31"/>
      <c r="Q60" s="31"/>
      <c r="R60" s="31"/>
    </row>
    <row r="61" spans="1:20" ht="13.5" customHeight="1" x14ac:dyDescent="0.25">
      <c r="A61" s="98" t="s">
        <v>115</v>
      </c>
      <c r="B61" s="99"/>
      <c r="C61" s="99"/>
      <c r="D61" s="99"/>
      <c r="E61" s="99"/>
      <c r="F61" s="99"/>
      <c r="G61" s="99"/>
      <c r="H61" s="97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</row>
    <row r="62" spans="1:20" ht="16.5" customHeight="1" x14ac:dyDescent="0.25">
      <c r="A62" s="98" t="s">
        <v>116</v>
      </c>
      <c r="B62" s="99"/>
      <c r="C62" s="99"/>
      <c r="D62" s="99"/>
      <c r="E62" s="99"/>
      <c r="F62" s="99"/>
      <c r="G62" s="99"/>
      <c r="H62" s="107"/>
    </row>
    <row r="63" spans="1:20" ht="36" customHeight="1" x14ac:dyDescent="0.25">
      <c r="A63" s="108" t="s">
        <v>117</v>
      </c>
      <c r="B63" s="109"/>
      <c r="C63" s="109"/>
      <c r="D63" s="109"/>
      <c r="E63" s="109"/>
      <c r="F63" s="109"/>
      <c r="G63" s="109"/>
      <c r="H63" s="110"/>
    </row>
    <row r="64" spans="1:20" ht="7.5" customHeight="1" x14ac:dyDescent="0.25">
      <c r="A64" s="64"/>
      <c r="B64" s="64"/>
      <c r="C64" s="64"/>
      <c r="D64" s="64"/>
      <c r="E64" s="64"/>
      <c r="F64" s="64"/>
    </row>
    <row r="65" spans="1:31" x14ac:dyDescent="0.25">
      <c r="A65" s="54"/>
    </row>
    <row r="66" spans="1:31" x14ac:dyDescent="0.25">
      <c r="A66" s="54"/>
    </row>
    <row r="67" spans="1:31" ht="19.5" customHeight="1" x14ac:dyDescent="0.25">
      <c r="A67" s="31" t="s">
        <v>113</v>
      </c>
      <c r="B67" s="31"/>
      <c r="C67" s="31"/>
      <c r="D67" s="68"/>
      <c r="E67" s="31"/>
      <c r="G67" s="106" t="s">
        <v>111</v>
      </c>
      <c r="H67" s="106"/>
      <c r="J67" s="31"/>
      <c r="K67" s="31"/>
      <c r="L67" s="31"/>
      <c r="M67" s="31"/>
      <c r="N67" s="31"/>
      <c r="O67" s="31"/>
      <c r="P67" s="31"/>
      <c r="Q67" s="31"/>
      <c r="R67" s="106" t="s">
        <v>112</v>
      </c>
      <c r="S67" s="106"/>
      <c r="T67" s="31"/>
      <c r="U67" s="69"/>
      <c r="V67" s="61"/>
      <c r="W67" s="6"/>
      <c r="X67" s="6"/>
      <c r="Y67" s="6"/>
      <c r="Z67" s="6"/>
      <c r="AA67" s="100"/>
      <c r="AB67" s="100"/>
      <c r="AC67" s="6"/>
      <c r="AD67" s="6"/>
      <c r="AE67" s="6"/>
    </row>
    <row r="68" spans="1:31" x14ac:dyDescent="0.25">
      <c r="A68" s="67"/>
      <c r="B68" s="31"/>
      <c r="C68" s="31"/>
      <c r="D68" s="31"/>
      <c r="E68" s="31"/>
      <c r="G68" s="4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69"/>
      <c r="V68" s="61"/>
      <c r="W68" s="6"/>
      <c r="X68" s="6"/>
      <c r="Y68" s="6"/>
      <c r="Z68" s="6"/>
      <c r="AA68" s="6"/>
    </row>
    <row r="69" spans="1:31" ht="13.5" customHeight="1" x14ac:dyDescent="0.2">
      <c r="A69" s="72"/>
      <c r="B69" s="72"/>
      <c r="C69" s="31"/>
      <c r="D69" s="31"/>
      <c r="E69" s="31"/>
      <c r="G69" s="4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69"/>
      <c r="V69" s="61"/>
      <c r="W69" s="6"/>
      <c r="X69" s="6"/>
      <c r="Y69" s="6"/>
      <c r="Z69" s="6"/>
      <c r="AA69" s="6"/>
    </row>
    <row r="70" spans="1:31" ht="12" customHeight="1" x14ac:dyDescent="0.2">
      <c r="A70" s="72" t="s">
        <v>109</v>
      </c>
      <c r="B70" s="72"/>
      <c r="C70" s="31"/>
      <c r="D70" s="31"/>
      <c r="E70" s="74"/>
      <c r="G70" s="111"/>
      <c r="H70" s="111"/>
      <c r="J70" s="31"/>
      <c r="K70" s="31"/>
      <c r="L70" s="31"/>
      <c r="M70" s="31"/>
      <c r="N70" s="31"/>
      <c r="O70" s="31"/>
      <c r="P70" s="31"/>
      <c r="Q70" s="31"/>
      <c r="R70" s="111"/>
      <c r="S70" s="111"/>
      <c r="T70" s="74"/>
      <c r="U70" s="70"/>
      <c r="V70" s="62"/>
      <c r="W70" s="43"/>
      <c r="X70" s="43"/>
      <c r="Y70" s="43"/>
      <c r="Z70" s="43"/>
      <c r="AA70" s="43"/>
      <c r="AB70" s="43"/>
      <c r="AC70" s="43"/>
      <c r="AD70" s="43"/>
      <c r="AE70" s="43"/>
    </row>
    <row r="71" spans="1:31" ht="12" customHeight="1" x14ac:dyDescent="0.25">
      <c r="A71" s="73" t="s">
        <v>108</v>
      </c>
      <c r="B71" s="73"/>
      <c r="C71" s="31"/>
      <c r="D71" s="31"/>
      <c r="E71" s="73"/>
      <c r="G71" s="113" t="s">
        <v>104</v>
      </c>
      <c r="H71" s="113"/>
      <c r="J71"/>
      <c r="K71"/>
      <c r="L71" s="31"/>
      <c r="M71" s="31"/>
      <c r="N71" s="31"/>
      <c r="O71" s="31"/>
      <c r="P71" s="31"/>
      <c r="Q71" s="31"/>
      <c r="R71" s="112" t="s">
        <v>105</v>
      </c>
      <c r="S71" s="112"/>
      <c r="T71" s="73"/>
      <c r="U71" s="71"/>
      <c r="V71" s="63"/>
      <c r="W71" s="6"/>
      <c r="X71" s="6"/>
      <c r="Y71" s="6"/>
      <c r="Z71" s="43"/>
      <c r="AA71" s="43"/>
    </row>
    <row r="72" spans="1:31" ht="15" x14ac:dyDescent="0.25">
      <c r="A72" s="31" t="s">
        <v>114</v>
      </c>
      <c r="B72" s="31"/>
      <c r="C72" s="31"/>
      <c r="D72" s="31"/>
      <c r="E72" s="31"/>
      <c r="G72" s="106" t="s">
        <v>106</v>
      </c>
      <c r="H72" s="106"/>
      <c r="J72"/>
      <c r="K72"/>
      <c r="L72" s="31"/>
      <c r="M72" s="31"/>
      <c r="N72" s="31"/>
      <c r="O72" s="31"/>
      <c r="P72" s="31"/>
      <c r="Q72" s="31"/>
      <c r="R72" s="106" t="s">
        <v>107</v>
      </c>
      <c r="S72" s="106"/>
      <c r="T72" s="31"/>
      <c r="U72" s="69"/>
      <c r="V72" s="61"/>
      <c r="W72" s="6"/>
      <c r="X72" s="6"/>
      <c r="Y72" s="6"/>
      <c r="Z72" s="6"/>
      <c r="AA72" s="6"/>
    </row>
    <row r="73" spans="1:31" ht="15" x14ac:dyDescent="0.25">
      <c r="G73"/>
      <c r="J73"/>
      <c r="K73"/>
    </row>
  </sheetData>
  <mergeCells count="18">
    <mergeCell ref="G70:H70"/>
    <mergeCell ref="G71:H71"/>
    <mergeCell ref="G72:H72"/>
    <mergeCell ref="R70:S70"/>
    <mergeCell ref="R71:S71"/>
    <mergeCell ref="R72:S72"/>
    <mergeCell ref="A61:G61"/>
    <mergeCell ref="AA67:AB67"/>
    <mergeCell ref="A6:T6"/>
    <mergeCell ref="A7:T7"/>
    <mergeCell ref="A8:T8"/>
    <mergeCell ref="A9:T9"/>
    <mergeCell ref="A10:T10"/>
    <mergeCell ref="A11:B11"/>
    <mergeCell ref="R67:S67"/>
    <mergeCell ref="A62:H62"/>
    <mergeCell ref="A63:H63"/>
    <mergeCell ref="G67:H67"/>
  </mergeCells>
  <pageMargins left="0.57999999999999996" right="0.15748031496062992" top="0.19685039370078741" bottom="0.19685039370078741" header="0.15748031496062992" footer="0.15748031496062992"/>
  <pageSetup paperSize="5" scale="70" orientation="landscape" r:id="rId1"/>
  <headerFooter>
    <oddFooter>&amp;R&amp;8&amp;P/&amp;N</oddFooter>
  </headerFooter>
  <rowBreaks count="1" manualBreakCount="1">
    <brk id="38" max="19" man="1"/>
  </rowBreaks>
  <ignoredErrors>
    <ignoredError sqref="R47" formula="1"/>
    <ignoredError sqref="R48" formulaRange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Ejecución Mensual 2025</vt:lpstr>
      <vt:lpstr>'Ejecución Mensual 2025'!Área_de_impresión</vt:lpstr>
      <vt:lpstr>'Ejecución Mensual 2025'!Mayo</vt:lpstr>
      <vt:lpstr>'Ejecución Mensual 2025'!MAYO_MENSUAL</vt:lpstr>
      <vt:lpstr>'Ejecución Mensual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Mildred Rodriguez</dc:creator>
  <cp:keywords/>
  <dc:description/>
  <cp:lastModifiedBy>Arosa Echenique Benedicto</cp:lastModifiedBy>
  <cp:revision/>
  <cp:lastPrinted>2025-09-17T19:11:20Z</cp:lastPrinted>
  <dcterms:created xsi:type="dcterms:W3CDTF">2015-06-05T18:17:20Z</dcterms:created>
  <dcterms:modified xsi:type="dcterms:W3CDTF">2025-09-17T19:13:37Z</dcterms:modified>
  <cp:category/>
  <cp:contentStatus/>
</cp:coreProperties>
</file>