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64" documentId="8_{E6BE4BFA-9736-441D-A432-65A87B46E66E}" xr6:coauthVersionLast="47" xr6:coauthVersionMax="47" xr10:uidLastSave="{5C0A5C0D-04D1-430A-BCB1-5F5DE57E0782}"/>
  <bookViews>
    <workbookView xWindow="-120" yWindow="-120" windowWidth="29040" windowHeight="15720" xr2:uid="{00000000-000D-0000-FFFF-FFFF00000000}"/>
  </bookViews>
  <sheets>
    <sheet name="Ejecución Mensual 2025 (2)" sheetId="5" r:id="rId1"/>
  </sheets>
  <definedNames>
    <definedName name="_xlnm.Print_Area" localSheetId="0">'Ejecución Mensual 2025 (2)'!$A$1:$T$73</definedName>
    <definedName name="Mayo" localSheetId="0">'Ejecución Mensual 2025 (2)'!$A$1:$R$73</definedName>
    <definedName name="MAYO_MENSUAL" localSheetId="0">'Ejecución Mensual 2025 (2)'!$1:$11</definedName>
    <definedName name="_xlnm.Print_Titles" localSheetId="0">'Ejecución Mensual 2025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5" l="1"/>
  <c r="R39" i="5"/>
  <c r="S39" i="5"/>
  <c r="S47" i="5"/>
  <c r="T39" i="5"/>
  <c r="S46" i="5"/>
  <c r="R21" i="5"/>
  <c r="Q20" i="5"/>
  <c r="R47" i="5"/>
  <c r="T47" i="5"/>
  <c r="R59" i="5"/>
  <c r="S59" i="5" s="1"/>
  <c r="S58" i="5" s="1"/>
  <c r="R58" i="5"/>
  <c r="Q58" i="5"/>
  <c r="P58" i="5"/>
  <c r="O58" i="5"/>
  <c r="N58" i="5"/>
  <c r="M58" i="5"/>
  <c r="M51" i="5" s="1"/>
  <c r="L58" i="5"/>
  <c r="K58" i="5"/>
  <c r="J58" i="5"/>
  <c r="I58" i="5"/>
  <c r="H58" i="5"/>
  <c r="G58" i="5"/>
  <c r="F58" i="5"/>
  <c r="E58" i="5"/>
  <c r="D58" i="5"/>
  <c r="C58" i="5"/>
  <c r="R57" i="5"/>
  <c r="S57" i="5" s="1"/>
  <c r="R56" i="5"/>
  <c r="Q55" i="5"/>
  <c r="P55" i="5"/>
  <c r="P51" i="5" s="1"/>
  <c r="O55" i="5"/>
  <c r="N55" i="5"/>
  <c r="M55" i="5"/>
  <c r="L55" i="5"/>
  <c r="K55" i="5"/>
  <c r="J55" i="5"/>
  <c r="I55" i="5"/>
  <c r="H55" i="5"/>
  <c r="G55" i="5"/>
  <c r="G51" i="5" s="1"/>
  <c r="F55" i="5"/>
  <c r="F51" i="5" s="1"/>
  <c r="E55" i="5"/>
  <c r="D55" i="5"/>
  <c r="D51" i="5" s="1"/>
  <c r="C55" i="5"/>
  <c r="R54" i="5"/>
  <c r="S54" i="5" s="1"/>
  <c r="R53" i="5"/>
  <c r="S53" i="5" s="1"/>
  <c r="Q52" i="5"/>
  <c r="P52" i="5"/>
  <c r="O52" i="5"/>
  <c r="N52" i="5"/>
  <c r="N51" i="5" s="1"/>
  <c r="M52" i="5"/>
  <c r="L52" i="5"/>
  <c r="L51" i="5" s="1"/>
  <c r="L12" i="5" s="1"/>
  <c r="K52" i="5"/>
  <c r="J52" i="5"/>
  <c r="J51" i="5" s="1"/>
  <c r="I52" i="5"/>
  <c r="I51" i="5" s="1"/>
  <c r="H52" i="5"/>
  <c r="H51" i="5" s="1"/>
  <c r="G52" i="5"/>
  <c r="F52" i="5"/>
  <c r="E52" i="5"/>
  <c r="D52" i="5"/>
  <c r="C52" i="5"/>
  <c r="Q51" i="5"/>
  <c r="O51" i="5"/>
  <c r="K51" i="5"/>
  <c r="E51" i="5"/>
  <c r="C51" i="5"/>
  <c r="R49" i="5"/>
  <c r="R48" i="5" s="1"/>
  <c r="Q48" i="5"/>
  <c r="P48" i="5"/>
  <c r="O48" i="5"/>
  <c r="N48" i="5"/>
  <c r="M48" i="5"/>
  <c r="L48" i="5"/>
  <c r="K48" i="5"/>
  <c r="J48" i="5"/>
  <c r="I48" i="5"/>
  <c r="H48" i="5"/>
  <c r="G48" i="5"/>
  <c r="F48" i="5"/>
  <c r="D48" i="5"/>
  <c r="C48" i="5"/>
  <c r="R46" i="5"/>
  <c r="R45" i="5"/>
  <c r="R44" i="5"/>
  <c r="R43" i="5"/>
  <c r="R42" i="5"/>
  <c r="R41" i="5"/>
  <c r="R40" i="5"/>
  <c r="P39" i="5"/>
  <c r="O39" i="5"/>
  <c r="N39" i="5"/>
  <c r="M39" i="5"/>
  <c r="L39" i="5"/>
  <c r="K39" i="5"/>
  <c r="J39" i="5"/>
  <c r="I39" i="5"/>
  <c r="H39" i="5"/>
  <c r="G39" i="5"/>
  <c r="F39" i="5"/>
  <c r="D39" i="5"/>
  <c r="D13" i="5" s="1"/>
  <c r="D12" i="5" s="1"/>
  <c r="C39" i="5"/>
  <c r="R38" i="5"/>
  <c r="R37" i="5"/>
  <c r="R36" i="5"/>
  <c r="R35" i="5"/>
  <c r="R34" i="5"/>
  <c r="R33" i="5"/>
  <c r="R32" i="5"/>
  <c r="R31" i="5"/>
  <c r="Q30" i="5"/>
  <c r="P30" i="5"/>
  <c r="O30" i="5"/>
  <c r="N30" i="5"/>
  <c r="M30" i="5"/>
  <c r="L30" i="5"/>
  <c r="K30" i="5"/>
  <c r="J30" i="5"/>
  <c r="I30" i="5"/>
  <c r="H30" i="5"/>
  <c r="G30" i="5"/>
  <c r="F30" i="5"/>
  <c r="D30" i="5"/>
  <c r="C30" i="5"/>
  <c r="R29" i="5"/>
  <c r="R28" i="5"/>
  <c r="R27" i="5"/>
  <c r="R26" i="5"/>
  <c r="R25" i="5"/>
  <c r="R24" i="5"/>
  <c r="R23" i="5"/>
  <c r="R22" i="5"/>
  <c r="P20" i="5"/>
  <c r="O20" i="5"/>
  <c r="N20" i="5"/>
  <c r="M20" i="5"/>
  <c r="L20" i="5"/>
  <c r="K20" i="5"/>
  <c r="J20" i="5"/>
  <c r="I20" i="5"/>
  <c r="H20" i="5"/>
  <c r="H13" i="5" s="1"/>
  <c r="G20" i="5"/>
  <c r="G13" i="5" s="1"/>
  <c r="G12" i="5" s="1"/>
  <c r="F20" i="5"/>
  <c r="D20" i="5"/>
  <c r="C20" i="5"/>
  <c r="C13" i="5" s="1"/>
  <c r="C12" i="5" s="1"/>
  <c r="R19" i="5"/>
  <c r="R18" i="5"/>
  <c r="R17" i="5"/>
  <c r="R16" i="5"/>
  <c r="R15" i="5"/>
  <c r="Q14" i="5"/>
  <c r="P14" i="5"/>
  <c r="O14" i="5"/>
  <c r="N14" i="5"/>
  <c r="N13" i="5" s="1"/>
  <c r="N12" i="5" s="1"/>
  <c r="M14" i="5"/>
  <c r="M13" i="5" s="1"/>
  <c r="M12" i="5" s="1"/>
  <c r="L14" i="5"/>
  <c r="K14" i="5"/>
  <c r="J14" i="5"/>
  <c r="J13" i="5" s="1"/>
  <c r="J12" i="5" s="1"/>
  <c r="I14" i="5"/>
  <c r="I13" i="5" s="1"/>
  <c r="I12" i="5" s="1"/>
  <c r="H14" i="5"/>
  <c r="G14" i="5"/>
  <c r="F14" i="5"/>
  <c r="D14" i="5"/>
  <c r="C14" i="5"/>
  <c r="O13" i="5"/>
  <c r="O12" i="5" s="1"/>
  <c r="L13" i="5"/>
  <c r="K13" i="5"/>
  <c r="K12" i="5" s="1"/>
  <c r="F13" i="5" l="1"/>
  <c r="F12" i="5" s="1"/>
  <c r="S17" i="5"/>
  <c r="S18" i="5"/>
  <c r="Q13" i="5"/>
  <c r="Q12" i="5" s="1"/>
  <c r="H12" i="5"/>
  <c r="R52" i="5"/>
  <c r="S52" i="5"/>
  <c r="T48" i="5"/>
  <c r="P13" i="5"/>
  <c r="P12" i="5" s="1"/>
  <c r="T38" i="5"/>
  <c r="S38" i="5"/>
  <c r="T37" i="5"/>
  <c r="S37" i="5"/>
  <c r="R30" i="5"/>
  <c r="T30" i="5" s="1"/>
  <c r="R20" i="5"/>
  <c r="T20" i="5" s="1"/>
  <c r="R14" i="5"/>
  <c r="T14" i="5" s="1"/>
  <c r="R55" i="5"/>
  <c r="R51" i="5" s="1"/>
  <c r="S56" i="5"/>
  <c r="S55" i="5" s="1"/>
  <c r="S49" i="5"/>
  <c r="S48" i="5" s="1"/>
  <c r="T49" i="5"/>
  <c r="T46" i="5"/>
  <c r="S45" i="5"/>
  <c r="T45" i="5"/>
  <c r="T44" i="5"/>
  <c r="S44" i="5"/>
  <c r="S43" i="5"/>
  <c r="T43" i="5"/>
  <c r="S42" i="5"/>
  <c r="T42" i="5"/>
  <c r="T41" i="5"/>
  <c r="S41" i="5"/>
  <c r="T40" i="5"/>
  <c r="S40" i="5"/>
  <c r="T36" i="5"/>
  <c r="S36" i="5"/>
  <c r="T35" i="5"/>
  <c r="S35" i="5"/>
  <c r="T34" i="5"/>
  <c r="S34" i="5"/>
  <c r="T33" i="5"/>
  <c r="S33" i="5"/>
  <c r="T32" i="5"/>
  <c r="S32" i="5"/>
  <c r="S31" i="5"/>
  <c r="T31" i="5"/>
  <c r="S29" i="5"/>
  <c r="T29" i="5"/>
  <c r="S28" i="5"/>
  <c r="T28" i="5"/>
  <c r="S27" i="5"/>
  <c r="T27" i="5"/>
  <c r="T26" i="5"/>
  <c r="S26" i="5"/>
  <c r="T25" i="5"/>
  <c r="S25" i="5"/>
  <c r="T24" i="5"/>
  <c r="S24" i="5"/>
  <c r="T23" i="5"/>
  <c r="S23" i="5"/>
  <c r="S22" i="5"/>
  <c r="T22" i="5"/>
  <c r="T21" i="5"/>
  <c r="S21" i="5"/>
  <c r="T19" i="5"/>
  <c r="S19" i="5"/>
  <c r="S16" i="5"/>
  <c r="T16" i="5"/>
  <c r="T15" i="5"/>
  <c r="S15" i="5"/>
  <c r="S14" i="5" s="1"/>
  <c r="S30" i="5" l="1"/>
  <c r="R13" i="5"/>
  <c r="S20" i="5"/>
  <c r="R12" i="5" l="1"/>
  <c r="T13" i="5"/>
  <c r="S13" i="5"/>
  <c r="S12" i="5" s="1"/>
  <c r="T12" i="5" l="1"/>
  <c r="U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34C65C9-9327-4242-8B31-075C3B31654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<sst xmlns="http://schemas.openxmlformats.org/spreadsheetml/2006/main" count="123" uniqueCount="123">
  <si>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</si>
  <si>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</si>
  <si>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</si>
  <si>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</si>
  <si>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</si>
  <si>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</si>
  <si>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</si>
  <si>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</si>
  <si>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</si>
  <si>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</si>
  <si>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</si>
  <si>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</si>
  <si>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</si>
  <si>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</si>
  <si>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</si>
  <si>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</si>
  <si>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</si>
  <si>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</si>
  <si>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</si>
  <si>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</si>
  <si>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</si>
  <si>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</si>
  <si>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</si>
  <si>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</si>
  <si>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</si>
  <si>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</si>
  <si>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</si>
  <si>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</si>
  <si>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</si>
  <si>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</si>
  <si>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</si>
  <si>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</si>
  <si>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</si>
  <si>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</si>
  <si>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</si>
  <si>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</si>
  <si>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</si>
  <si>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</si>
  <si>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</si>
  <si>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</si>
  <si>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</si>
  <si>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</si>
  <si>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</si>
  <si>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</si>
  <si>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</si>
  <si>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</si>
  <si>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</si>
  <si>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</si>
  <si>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</si>
  <si>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</si>
  <si>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</si>
  <si>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</si>
  <si>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</si>
  <si>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</si>
  <si>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</si>
  <si>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</si>
  <si>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</si>
  <si>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</si>
  <si>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</si>
  <si>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</si>
  <si>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</si>
  <si>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</si>
  <si>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</si>
  <si>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</si>
  <si>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</si>
  <si>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</si>
  <si>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</si>
  <si>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</si>
  <si>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</si>
  <si>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</si>
  <si>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</si>
  <si>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</si>
  <si>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</si>
  <si>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</si>
  <si>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</si>
  <si>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</si>
  <si>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</si>
  <si>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</si>
  <si>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</si>
  <si>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</si>
  <si>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</si>
  <si>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</si>
  <si>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</si>
  <si>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</si>
  <si>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</si>
  <si>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</si>
  <si>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</si>
  <si>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</si>
  <si>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</si>
  <si>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</si>
  <si>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</si>
  <si>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</si>
  <si>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</si>
  <si>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</si>
  <si>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</si>
  <si>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</si>
  <si>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</si>
  <si>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</si>
  <si>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</si>
  <si>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</si>
  <si>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</si>
  <si>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</si>
  <si>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</si>
  <si>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</si>
  <si>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</si>
  <si>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</si>
  <si>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</si>
  <si>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</si>
  <si>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</si>
  <si>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</si>
  <si>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</si>
  <si>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</si>
  <si>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</si>
  <si>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</si>
  <si>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</si>
  <si>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</si>
  <si>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</si>
  <si>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</si>
  <si>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</si>
  <si>
    <t>EJECUCIÓN DE GASTOS Y APLICACIONES FINANCIERAS DICIEMBRE 2025</t>
  </si>
  <si>
    <t>2.6.9</t>
  </si>
  <si>
    <t>EDIFICIOS, ESTRUCTURAS. TIERRAS, TERRENOS Y OBJETOS DE VALOR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</si>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</sst>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</cellXfs>
  <cellStyles count="4">
    <cellStyle name="Millares" xfId="1" builtinId="3"/>
    <cellStyle name="Normal" xfId="0" builtinId="0"/>
    <cellStyle name="Normal 2" xfId="3" xr:uid="{ED982148-D652-408F-B252-EDC86EC30AD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3B078056-A373-46E0-AF49-F1CE9BD3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5656" cy="8236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5CC6B04E-BE84-4796-9398-6F4C1C42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917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0A85-BAE7-40F6-8F9F-EB7823668889}">
  <sheetPr>
    <tabColor rgb="FF00B0F0"/>
  </sheetPr>
  <dimension ref="A1:AE74"/>
  <sheetViews>
    <sheetView showGridLines="0" tabSelected="1" topLeftCell="A2" zoomScale="90" zoomScaleNormal="90" zoomScaleSheetLayoutView="70" workbookViewId="0">
      <pane xSplit="4" ySplit="13" topLeftCell="E15" activePane="bottomRight" state="frozen"/>
      <selection activeCell="A2" sqref="A2"/>
      <selection pane="topRight" activeCell="E2" sqref="E2"/>
      <selection pane="bottomLeft" activeCell="A15" sqref="A15"/>
      <selection pane="bottomRight" activeCell="T49" sqref="T49"/>
    </sheetView>
  </sheetViews>
  <sheetFormatPr baseColWidth="10" defaultColWidth="8.7109375" defaultRowHeight="14.25" x14ac:dyDescent="0.25"/>
  <cols>
    <col min="1" max="1" width="7" style="44" customWidth="1"/>
    <col min="2" max="2" width="49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5" style="4" customWidth="1"/>
    <col min="7" max="7" width="14.85546875" style="45" customWidth="1"/>
    <col min="8" max="8" width="14.85546875" style="4" bestFit="1" customWidth="1"/>
    <col min="9" max="13" width="14.85546875" style="4" customWidth="1"/>
    <col min="14" max="15" width="14.85546875" style="4" bestFit="1" customWidth="1"/>
    <col min="16" max="16" width="14.85546875" style="4" customWidth="1"/>
    <col min="17" max="17" width="16" style="4" customWidth="1"/>
    <col min="18" max="18" width="16.28515625" style="4" customWidth="1"/>
    <col min="19" max="19" width="15.7109375" style="6" customWidth="1"/>
    <col min="20" max="20" width="8.5703125" style="6" customWidth="1"/>
    <col min="21" max="22" width="18.7109375" style="57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6"/>
      <c r="G1" s="5"/>
      <c r="H1" s="2"/>
      <c r="I1" s="74"/>
      <c r="J1" s="2"/>
      <c r="K1" s="2"/>
      <c r="L1" s="2"/>
      <c r="M1" s="2"/>
      <c r="N1" s="2"/>
      <c r="O1" s="2"/>
      <c r="P1" s="2"/>
      <c r="Q1" s="2"/>
      <c r="R1" s="56"/>
      <c r="S1" s="2"/>
      <c r="T1" s="2"/>
    </row>
    <row r="2" spans="1:23" ht="15" x14ac:dyDescent="0.25">
      <c r="A2" s="1"/>
      <c r="B2" s="2"/>
      <c r="C2" s="2"/>
      <c r="D2" s="2"/>
      <c r="E2" s="2"/>
      <c r="F2" s="5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5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 t="s">
        <v>122</v>
      </c>
      <c r="Q5" s="2"/>
      <c r="R5" s="2"/>
      <c r="S5" s="2"/>
      <c r="T5" s="2"/>
    </row>
    <row r="6" spans="1:23" ht="15.75" x14ac:dyDescent="0.2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3" ht="14.25" customHeight="1" x14ac:dyDescent="0.25">
      <c r="A7" s="105" t="s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3" ht="14.25" customHeight="1" x14ac:dyDescent="0.25">
      <c r="A8" s="105" t="s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3" ht="13.5" customHeight="1" x14ac:dyDescent="0.25">
      <c r="A9" s="105" t="s">
        <v>119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3" ht="17.25" customHeight="1" x14ac:dyDescent="0.25">
      <c r="A10" s="106" t="s">
        <v>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3" ht="28.5" customHeight="1" x14ac:dyDescent="0.25">
      <c r="A11" s="107" t="s">
        <v>4</v>
      </c>
      <c r="B11" s="108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59"/>
    </row>
    <row r="12" spans="1:23" s="2" customFormat="1" ht="22.5" customHeight="1" x14ac:dyDescent="0.25">
      <c r="A12" s="10"/>
      <c r="B12" s="10" t="s">
        <v>87</v>
      </c>
      <c r="C12" s="11">
        <f t="shared" ref="C12:S12" si="0">+C13+C51</f>
        <v>770738834.99999988</v>
      </c>
      <c r="D12" s="11">
        <f t="shared" si="0"/>
        <v>0</v>
      </c>
      <c r="E12" s="11">
        <v>722701047</v>
      </c>
      <c r="F12" s="11">
        <f t="shared" si="0"/>
        <v>26867655.729999997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79081497.799999997</v>
      </c>
      <c r="O12" s="11">
        <f t="shared" si="0"/>
        <v>55726290.600000001</v>
      </c>
      <c r="P12" s="11">
        <f t="shared" si="0"/>
        <v>70316501.800000012</v>
      </c>
      <c r="Q12" s="11">
        <f t="shared" si="0"/>
        <v>129799918.84999998</v>
      </c>
      <c r="R12" s="11">
        <f t="shared" si="0"/>
        <v>662575380.6099999</v>
      </c>
      <c r="S12" s="11">
        <f t="shared" si="0"/>
        <v>60125666.390000001</v>
      </c>
      <c r="T12" s="12">
        <f>+R12/E12</f>
        <v>0.91680423511272413</v>
      </c>
      <c r="U12" s="58">
        <f>R12-664073659.46</f>
        <v>-1498278.8500001431</v>
      </c>
      <c r="V12" s="58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+C14+C20+C30+C39+C48</f>
        <v>770738834.99999988</v>
      </c>
      <c r="D13" s="15">
        <f>+D14+D20+D30+D39+D48</f>
        <v>0</v>
      </c>
      <c r="E13" s="15">
        <v>722701047</v>
      </c>
      <c r="F13" s="15">
        <f t="shared" ref="F13:S13" si="1">+F14+F20+F30+F39+F48</f>
        <v>26867655.729999997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79081497.799999997</v>
      </c>
      <c r="O13" s="15">
        <f t="shared" si="1"/>
        <v>55726290.600000001</v>
      </c>
      <c r="P13" s="15">
        <f t="shared" si="1"/>
        <v>70316501.800000012</v>
      </c>
      <c r="Q13" s="15">
        <f t="shared" si="1"/>
        <v>129799918.84999998</v>
      </c>
      <c r="R13" s="15">
        <f t="shared" si="1"/>
        <v>662575380.6099999</v>
      </c>
      <c r="S13" s="15">
        <f t="shared" si="1"/>
        <v>60125666.390000001</v>
      </c>
      <c r="T13" s="16">
        <f>+R13/E13</f>
        <v>0.91680423511272413</v>
      </c>
      <c r="U13" s="58"/>
      <c r="V13" s="58"/>
      <c r="W13" s="65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S14" si="2">SUM(D15:D19)</f>
        <v>0</v>
      </c>
      <c r="E14" s="18">
        <v>389576696</v>
      </c>
      <c r="F14" s="18">
        <f t="shared" si="2"/>
        <v>23375160.979999997</v>
      </c>
      <c r="G14" s="18">
        <f t="shared" si="2"/>
        <v>23906301.210000001</v>
      </c>
      <c r="H14" s="18">
        <f t="shared" si="2"/>
        <v>24739666.740000002</v>
      </c>
      <c r="I14" s="18">
        <f t="shared" si="2"/>
        <v>41949260.199999996</v>
      </c>
      <c r="J14" s="18">
        <f t="shared" si="2"/>
        <v>26414540.399999999</v>
      </c>
      <c r="K14" s="18">
        <f t="shared" si="2"/>
        <v>24185948.900000002</v>
      </c>
      <c r="L14" s="18">
        <f t="shared" si="2"/>
        <v>26061002.530000001</v>
      </c>
      <c r="M14" s="18">
        <f t="shared" si="2"/>
        <v>25494968.620000001</v>
      </c>
      <c r="N14" s="18">
        <f t="shared" si="2"/>
        <v>25960817.400000002</v>
      </c>
      <c r="O14" s="18">
        <f t="shared" si="2"/>
        <v>46619458.760000005</v>
      </c>
      <c r="P14" s="18">
        <f t="shared" si="2"/>
        <v>48647280.180000007</v>
      </c>
      <c r="Q14" s="18">
        <f t="shared" si="2"/>
        <v>48597500.709999993</v>
      </c>
      <c r="R14" s="18">
        <f t="shared" si="2"/>
        <v>385951906.62999994</v>
      </c>
      <c r="S14" s="18">
        <f t="shared" si="2"/>
        <v>3624789.3700000122</v>
      </c>
      <c r="T14" s="19">
        <f>+R14/E14</f>
        <v>0.99069556930068514</v>
      </c>
      <c r="U14" s="59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79">
        <v>277349994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>
        <v>21986459.280000001</v>
      </c>
      <c r="O15" s="21">
        <v>21949067.350000001</v>
      </c>
      <c r="P15" s="21">
        <v>44150413.990000002</v>
      </c>
      <c r="Q15" s="21">
        <v>22289212.300000001</v>
      </c>
      <c r="R15" s="21">
        <f>SUM(F15:Q15)</f>
        <v>277349988.20999998</v>
      </c>
      <c r="S15" s="23">
        <f>+E15-R15</f>
        <v>5.7900000214576721</v>
      </c>
      <c r="T15" s="24">
        <f>+R15/E15</f>
        <v>0.99999997912385019</v>
      </c>
      <c r="U15" s="59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79">
        <v>71425867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>
        <v>646000</v>
      </c>
      <c r="O16" s="21">
        <v>21316280.52</v>
      </c>
      <c r="P16" s="21">
        <v>1138733.3400000001</v>
      </c>
      <c r="Q16" s="21">
        <v>22948983.329999998</v>
      </c>
      <c r="R16" s="21">
        <f>SUM(F16:Q16)</f>
        <v>70074894.960000008</v>
      </c>
      <c r="S16" s="23">
        <f>+E16-R16</f>
        <v>1350972.0399999917</v>
      </c>
      <c r="T16" s="24">
        <f>+R16/E16</f>
        <v>0.98108567530583857</v>
      </c>
      <c r="U16" s="59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79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f>SUM(F17:Q17)</f>
        <v>0</v>
      </c>
      <c r="S17" s="23">
        <f>+E17-R17</f>
        <v>0</v>
      </c>
      <c r="T17" s="24">
        <v>0</v>
      </c>
      <c r="U17" s="59"/>
      <c r="V17" s="59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79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f>SUM(F18:Q18)</f>
        <v>0</v>
      </c>
      <c r="S18" s="23">
        <f>+E18-R18</f>
        <v>0</v>
      </c>
      <c r="T18" s="24">
        <v>0</v>
      </c>
      <c r="U18" s="59"/>
      <c r="V18" s="59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79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>
        <v>3328358.12</v>
      </c>
      <c r="O19" s="21">
        <v>3354110.89</v>
      </c>
      <c r="P19" s="21">
        <v>3358132.85</v>
      </c>
      <c r="Q19" s="21">
        <v>3359305.08</v>
      </c>
      <c r="R19" s="21">
        <f>SUM(F19:Q19)</f>
        <v>38527023.460000001</v>
      </c>
      <c r="S19" s="23">
        <f>+E19-R19</f>
        <v>2273811.5399999991</v>
      </c>
      <c r="T19" s="24">
        <f t="shared" ref="T19:T49" si="3">+R19/E19</f>
        <v>0.9442704655431684</v>
      </c>
      <c r="U19" s="59"/>
      <c r="V19" s="59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4">SUM(D21:D29)</f>
        <v>0</v>
      </c>
      <c r="E20" s="78">
        <v>203894733.63999999</v>
      </c>
      <c r="F20" s="18">
        <f t="shared" si="4"/>
        <v>4318853.1899999995</v>
      </c>
      <c r="G20" s="18">
        <f t="shared" si="4"/>
        <v>10477808.68</v>
      </c>
      <c r="H20" s="18">
        <f t="shared" si="4"/>
        <v>18275416.27</v>
      </c>
      <c r="I20" s="18">
        <f t="shared" si="4"/>
        <v>8182689.1999999993</v>
      </c>
      <c r="J20" s="18">
        <f t="shared" si="4"/>
        <v>10067486.060000001</v>
      </c>
      <c r="K20" s="18">
        <f t="shared" si="4"/>
        <v>11654820.73</v>
      </c>
      <c r="L20" s="18">
        <f t="shared" si="4"/>
        <v>4807310.24</v>
      </c>
      <c r="M20" s="18">
        <f t="shared" si="4"/>
        <v>13153859.980000002</v>
      </c>
      <c r="N20" s="18">
        <f t="shared" si="4"/>
        <v>16596893.009999998</v>
      </c>
      <c r="O20" s="18">
        <f t="shared" si="4"/>
        <v>7969657.6599999992</v>
      </c>
      <c r="P20" s="18">
        <f t="shared" si="4"/>
        <v>17132892.169999998</v>
      </c>
      <c r="Q20" s="18">
        <f t="shared" si="4"/>
        <v>39383449.059999995</v>
      </c>
      <c r="R20" s="18">
        <f>SUM(R21:R29)</f>
        <v>162021136.25</v>
      </c>
      <c r="S20" s="25">
        <f>SUM(S21:S29)</f>
        <v>41894035.609999992</v>
      </c>
      <c r="T20" s="19">
        <f>+R20/E20</f>
        <v>0.79463129506849983</v>
      </c>
      <c r="U20" s="59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79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>
        <v>2278333.5499999998</v>
      </c>
      <c r="O21" s="21">
        <v>775756.37</v>
      </c>
      <c r="P21" s="21">
        <v>1141700.94</v>
      </c>
      <c r="Q21" s="21">
        <v>2285295.9</v>
      </c>
      <c r="R21" s="21">
        <f>SUM(F21:Q21)</f>
        <v>16478007.320000002</v>
      </c>
      <c r="S21" s="23">
        <f>+E21-R21</f>
        <v>589223.67999999784</v>
      </c>
      <c r="T21" s="24">
        <f t="shared" si="3"/>
        <v>0.96547631657414157</v>
      </c>
      <c r="U21" s="59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79">
        <v>2565501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>
        <v>235026.5</v>
      </c>
      <c r="O22" s="21">
        <v>0</v>
      </c>
      <c r="P22" s="21">
        <v>235142.94</v>
      </c>
      <c r="Q22" s="21">
        <v>166100.51</v>
      </c>
      <c r="R22" s="21">
        <f t="shared" ref="R22:R29" si="5">SUM(F22:Q22)</f>
        <v>1477156.0599999998</v>
      </c>
      <c r="S22" s="23">
        <f t="shared" ref="S22:S29" si="6">+E22-R22</f>
        <v>1088344.9400000002</v>
      </c>
      <c r="T22" s="24">
        <f t="shared" si="3"/>
        <v>0.57577684046897659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79">
        <v>25607600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>
        <v>3532286.32</v>
      </c>
      <c r="O23" s="21">
        <v>4738372.26</v>
      </c>
      <c r="P23" s="21">
        <v>3331365.22</v>
      </c>
      <c r="Q23" s="21">
        <v>1560233.05</v>
      </c>
      <c r="R23" s="21">
        <f t="shared" si="5"/>
        <v>24812463.789999999</v>
      </c>
      <c r="S23" s="23">
        <f t="shared" si="6"/>
        <v>795136.21000000089</v>
      </c>
      <c r="T23" s="24">
        <f t="shared" si="3"/>
        <v>0.96894921000015621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79">
        <v>1189250</v>
      </c>
      <c r="F24" s="21">
        <v>1000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3250</v>
      </c>
      <c r="Q24" s="21">
        <v>0</v>
      </c>
      <c r="R24" s="21">
        <f t="shared" si="5"/>
        <v>686250</v>
      </c>
      <c r="S24" s="23">
        <f t="shared" si="6"/>
        <v>503000</v>
      </c>
      <c r="T24" s="24">
        <f t="shared" si="3"/>
        <v>0.57704435568635692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79">
        <v>28501457.390000001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>
        <v>1039625.76</v>
      </c>
      <c r="O25" s="21">
        <v>58715.03</v>
      </c>
      <c r="P25" s="21">
        <v>2020536.49</v>
      </c>
      <c r="Q25" s="21">
        <v>7211809.9299999997</v>
      </c>
      <c r="R25" s="21">
        <f t="shared" si="5"/>
        <v>20130897.489999998</v>
      </c>
      <c r="S25" s="23">
        <f t="shared" si="6"/>
        <v>8370559.9000000022</v>
      </c>
      <c r="T25" s="24">
        <f t="shared" si="3"/>
        <v>0.70631116207633327</v>
      </c>
      <c r="U25" s="64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79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>
        <v>455927.35</v>
      </c>
      <c r="O26" s="21">
        <v>552261.04</v>
      </c>
      <c r="P26" s="21">
        <v>6338894.6299999999</v>
      </c>
      <c r="Q26" s="21">
        <v>752126.54</v>
      </c>
      <c r="R26" s="21">
        <f t="shared" si="5"/>
        <v>10492555.609999999</v>
      </c>
      <c r="S26" s="23">
        <f t="shared" si="6"/>
        <v>994500.3900000006</v>
      </c>
      <c r="T26" s="24">
        <f t="shared" si="3"/>
        <v>0.91342425857417253</v>
      </c>
    </row>
    <row r="27" spans="1:22" ht="38.25" customHeight="1" x14ac:dyDescent="0.25">
      <c r="A27" s="48" t="s">
        <v>39</v>
      </c>
      <c r="B27" s="20" t="s">
        <v>40</v>
      </c>
      <c r="C27" s="21">
        <v>13522644</v>
      </c>
      <c r="D27" s="21">
        <v>0</v>
      </c>
      <c r="E27" s="79">
        <v>8842664.5999999996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>
        <v>580799.36</v>
      </c>
      <c r="O27" s="21">
        <v>81749.8</v>
      </c>
      <c r="P27" s="21">
        <v>165337.94</v>
      </c>
      <c r="Q27" s="21">
        <v>1399009.33</v>
      </c>
      <c r="R27" s="21">
        <f t="shared" si="5"/>
        <v>6957492.8500000006</v>
      </c>
      <c r="S27" s="23">
        <f t="shared" si="6"/>
        <v>1885171.7499999991</v>
      </c>
      <c r="T27" s="24">
        <f t="shared" si="3"/>
        <v>0.78680953815663224</v>
      </c>
      <c r="U27" s="59"/>
    </row>
    <row r="28" spans="1:22" ht="36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79">
        <v>89306976.239999995</v>
      </c>
      <c r="F28" s="21">
        <v>1649684.59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>
        <v>7439606.3099999996</v>
      </c>
      <c r="O28" s="21">
        <v>1469242.44</v>
      </c>
      <c r="P28" s="21">
        <v>3864952.81</v>
      </c>
      <c r="Q28" s="21">
        <v>19921935.359999999</v>
      </c>
      <c r="R28" s="21">
        <f t="shared" si="5"/>
        <v>66701629.710000001</v>
      </c>
      <c r="S28" s="23">
        <f t="shared" si="6"/>
        <v>22605346.529999994</v>
      </c>
      <c r="T28" s="24">
        <f t="shared" si="3"/>
        <v>0.74688039521961547</v>
      </c>
      <c r="U28" s="59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79">
        <v>19347435.630000003</v>
      </c>
      <c r="F29" s="21">
        <v>192156.3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>
        <v>1035287.86</v>
      </c>
      <c r="O29" s="21">
        <v>293560.71999999997</v>
      </c>
      <c r="P29" s="21">
        <v>31711.200000000001</v>
      </c>
      <c r="Q29" s="21">
        <v>6086938.4400000004</v>
      </c>
      <c r="R29" s="21">
        <f t="shared" si="5"/>
        <v>14284683.420000002</v>
      </c>
      <c r="S29" s="23">
        <f t="shared" si="6"/>
        <v>5062752.2100000009</v>
      </c>
      <c r="T29" s="24">
        <f t="shared" si="3"/>
        <v>0.73832438020107782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7">SUM(C31:C38)</f>
        <v>71425132</v>
      </c>
      <c r="D30" s="18">
        <f t="shared" si="7"/>
        <v>0</v>
      </c>
      <c r="E30" s="78">
        <v>31172189</v>
      </c>
      <c r="F30" s="18">
        <f t="shared" si="7"/>
        <v>672261.78</v>
      </c>
      <c r="G30" s="18">
        <f t="shared" si="7"/>
        <v>1148221.78</v>
      </c>
      <c r="H30" s="18">
        <f>SUM(H31:H38)</f>
        <v>1108324.6600000001</v>
      </c>
      <c r="I30" s="18">
        <f t="shared" si="7"/>
        <v>836735.56</v>
      </c>
      <c r="J30" s="18">
        <f t="shared" si="7"/>
        <v>1015272.2</v>
      </c>
      <c r="K30" s="18">
        <f t="shared" si="7"/>
        <v>4094095.0100000002</v>
      </c>
      <c r="L30" s="18">
        <f t="shared" si="7"/>
        <v>612500</v>
      </c>
      <c r="M30" s="18">
        <f t="shared" si="7"/>
        <v>1512242.38</v>
      </c>
      <c r="N30" s="18">
        <f t="shared" si="7"/>
        <v>7600028.4199999999</v>
      </c>
      <c r="O30" s="18">
        <f t="shared" si="7"/>
        <v>1095090.8500000001</v>
      </c>
      <c r="P30" s="18">
        <f t="shared" si="7"/>
        <v>2261594.5299999998</v>
      </c>
      <c r="Q30" s="18">
        <f t="shared" si="7"/>
        <v>7300329.1099999994</v>
      </c>
      <c r="R30" s="18">
        <f t="shared" si="7"/>
        <v>29256696.279999997</v>
      </c>
      <c r="S30" s="25">
        <f>SUM(S31:S38)</f>
        <v>1895054.5000000019</v>
      </c>
      <c r="T30" s="19">
        <f t="shared" si="3"/>
        <v>0.93855122846842731</v>
      </c>
      <c r="U30" s="59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79">
        <v>2238822.0499999998</v>
      </c>
      <c r="F31" s="21">
        <v>3012.05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>
        <v>125000</v>
      </c>
      <c r="O31" s="21">
        <v>62422</v>
      </c>
      <c r="P31" s="21">
        <v>474624.8</v>
      </c>
      <c r="Q31" s="21">
        <v>241655</v>
      </c>
      <c r="R31" s="21">
        <f t="shared" ref="R31:R38" si="8">SUM(F31:Q31)</f>
        <v>1838184.61</v>
      </c>
      <c r="S31" s="23">
        <f t="shared" ref="S31:S38" si="9">+E31-R31</f>
        <v>400637.43999999971</v>
      </c>
      <c r="T31" s="24">
        <f t="shared" si="3"/>
        <v>0.82104989541263462</v>
      </c>
      <c r="U31" s="59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79">
        <v>4145945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>
        <v>-1278553.6000000001</v>
      </c>
      <c r="O32" s="21">
        <v>0</v>
      </c>
      <c r="P32" s="21">
        <v>0</v>
      </c>
      <c r="Q32" s="21">
        <v>4067011.6</v>
      </c>
      <c r="R32" s="21">
        <f t="shared" si="8"/>
        <v>4080699.6</v>
      </c>
      <c r="S32" s="23">
        <f t="shared" si="9"/>
        <v>65245.399999999907</v>
      </c>
      <c r="T32" s="24">
        <f t="shared" si="3"/>
        <v>0.98426283995566755</v>
      </c>
      <c r="U32" s="59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79">
        <v>1066342.3900000006</v>
      </c>
      <c r="F33" s="21">
        <v>3156.39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>
        <v>0</v>
      </c>
      <c r="O33" s="21">
        <v>102120.21</v>
      </c>
      <c r="P33" s="21">
        <v>264816.09999999998</v>
      </c>
      <c r="Q33" s="21">
        <v>0</v>
      </c>
      <c r="R33" s="21">
        <f t="shared" si="8"/>
        <v>1022615.4</v>
      </c>
      <c r="S33" s="23">
        <f t="shared" si="9"/>
        <v>43726.990000000573</v>
      </c>
      <c r="T33" s="24">
        <f t="shared" si="3"/>
        <v>0.95899348050863797</v>
      </c>
      <c r="U33" s="59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79">
        <v>51326.87</v>
      </c>
      <c r="F34" s="21">
        <v>16206.87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18910.900000000001</v>
      </c>
      <c r="Q34" s="21">
        <v>0</v>
      </c>
      <c r="R34" s="21">
        <f t="shared" si="8"/>
        <v>35117.770000000004</v>
      </c>
      <c r="S34" s="23">
        <f t="shared" si="9"/>
        <v>16209.099999999999</v>
      </c>
      <c r="T34" s="24">
        <f t="shared" si="3"/>
        <v>0.68419854941476077</v>
      </c>
      <c r="U34" s="59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79">
        <v>52348.349999999977</v>
      </c>
      <c r="F35" s="21">
        <v>8606.35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f t="shared" si="8"/>
        <v>28771.870000000003</v>
      </c>
      <c r="S35" s="23">
        <f t="shared" si="9"/>
        <v>23576.479999999974</v>
      </c>
      <c r="T35" s="24">
        <f t="shared" si="3"/>
        <v>0.5496232450497488</v>
      </c>
      <c r="U35" s="59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79">
        <v>346723.07</v>
      </c>
      <c r="F36" s="21">
        <v>49244.07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>
        <v>50415.5</v>
      </c>
      <c r="O36" s="21">
        <v>0</v>
      </c>
      <c r="P36" s="21">
        <v>29425.37</v>
      </c>
      <c r="Q36" s="21">
        <v>0</v>
      </c>
      <c r="R36" s="21">
        <f t="shared" si="8"/>
        <v>263989.90000000002</v>
      </c>
      <c r="S36" s="23">
        <f t="shared" si="9"/>
        <v>82733.169999999984</v>
      </c>
      <c r="T36" s="24">
        <f t="shared" si="3"/>
        <v>0.76138544804647701</v>
      </c>
      <c r="U36" s="59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79">
        <v>12167006.5</v>
      </c>
      <c r="F37" s="21">
        <v>513889.5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>
        <v>5948147.2000000002</v>
      </c>
      <c r="O37" s="21">
        <v>596310</v>
      </c>
      <c r="P37" s="21">
        <v>534889</v>
      </c>
      <c r="Q37" s="21">
        <v>62400</v>
      </c>
      <c r="R37" s="21">
        <f t="shared" si="8"/>
        <v>11645868.719999999</v>
      </c>
      <c r="S37" s="23">
        <f t="shared" si="9"/>
        <v>521137.78000000119</v>
      </c>
      <c r="T37" s="24">
        <f t="shared" si="3"/>
        <v>0.95716795417180045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1">
        <v>11083236.550000001</v>
      </c>
      <c r="F38" s="41">
        <v>78146.55</v>
      </c>
      <c r="G38" s="83">
        <v>228326.92</v>
      </c>
      <c r="H38" s="41">
        <v>434056.86</v>
      </c>
      <c r="I38" s="41">
        <v>99068.29</v>
      </c>
      <c r="J38" s="84">
        <v>177000</v>
      </c>
      <c r="K38" s="41">
        <v>1555158.58</v>
      </c>
      <c r="L38" s="41">
        <v>0</v>
      </c>
      <c r="M38" s="41">
        <v>812242.38</v>
      </c>
      <c r="N38" s="41">
        <v>2755019.32</v>
      </c>
      <c r="O38" s="41">
        <v>334238.64</v>
      </c>
      <c r="P38" s="41">
        <v>938928.36</v>
      </c>
      <c r="Q38" s="41">
        <v>2929262.51</v>
      </c>
      <c r="R38" s="41">
        <f t="shared" si="8"/>
        <v>10341448.41</v>
      </c>
      <c r="S38" s="46">
        <f t="shared" si="9"/>
        <v>741788.1400000006</v>
      </c>
      <c r="T38" s="47">
        <f t="shared" si="3"/>
        <v>0.9330711623221648</v>
      </c>
    </row>
    <row r="39" spans="1:21" ht="19.5" customHeight="1" x14ac:dyDescent="0.25">
      <c r="A39" s="17">
        <v>2.6</v>
      </c>
      <c r="B39" s="17" t="s">
        <v>59</v>
      </c>
      <c r="C39" s="18">
        <f t="shared" ref="C39:P39" si="10">SUM(C40:C46)</f>
        <v>67272116.799999997</v>
      </c>
      <c r="D39" s="18">
        <f t="shared" si="10"/>
        <v>0</v>
      </c>
      <c r="E39" s="80">
        <v>92098748.359999999</v>
      </c>
      <c r="F39" s="18">
        <f t="shared" si="10"/>
        <v>0</v>
      </c>
      <c r="G39" s="18">
        <f t="shared" si="10"/>
        <v>1196638.47</v>
      </c>
      <c r="H39" s="18">
        <f t="shared" si="10"/>
        <v>8574905.8300000001</v>
      </c>
      <c r="I39" s="18">
        <f t="shared" si="10"/>
        <v>0</v>
      </c>
      <c r="J39" s="18">
        <f t="shared" si="10"/>
        <v>0</v>
      </c>
      <c r="K39" s="18">
        <f t="shared" si="10"/>
        <v>6464186.3699999992</v>
      </c>
      <c r="L39" s="18">
        <f t="shared" si="10"/>
        <v>0</v>
      </c>
      <c r="M39" s="18">
        <f t="shared" si="10"/>
        <v>1176810.22</v>
      </c>
      <c r="N39" s="18">
        <f t="shared" si="10"/>
        <v>28923758.969999999</v>
      </c>
      <c r="O39" s="18">
        <f t="shared" si="10"/>
        <v>42083.33</v>
      </c>
      <c r="P39" s="18">
        <f t="shared" si="10"/>
        <v>2274734.92</v>
      </c>
      <c r="Q39" s="18">
        <f>SUM(Q40:Q47)</f>
        <v>33020019.75</v>
      </c>
      <c r="R39" s="18">
        <f>SUM(R40:R47)</f>
        <v>81673137.859999999</v>
      </c>
      <c r="S39" s="25">
        <f>SUM(S40:S47)</f>
        <v>10425610.5</v>
      </c>
      <c r="T39" s="19">
        <f>+R39/E39</f>
        <v>0.8867996505311031</v>
      </c>
      <c r="U39" s="59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79">
        <v>18767078.359999999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>
        <v>187501.69</v>
      </c>
      <c r="O40" s="21">
        <v>0</v>
      </c>
      <c r="P40" s="21">
        <v>245381</v>
      </c>
      <c r="Q40" s="21">
        <v>2827606.21</v>
      </c>
      <c r="R40" s="21">
        <f t="shared" ref="R40:R47" si="11">SUM(F40:Q40)</f>
        <v>16588500.859999999</v>
      </c>
      <c r="S40" s="23">
        <f t="shared" ref="S40:S45" si="12">+E40-R40</f>
        <v>2178577.5</v>
      </c>
      <c r="T40" s="24">
        <f t="shared" si="3"/>
        <v>0.88391493560108947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79">
        <v>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20343.2</v>
      </c>
      <c r="O41" s="21">
        <v>0</v>
      </c>
      <c r="P41" s="21">
        <v>0</v>
      </c>
      <c r="Q41" s="21">
        <v>0</v>
      </c>
      <c r="R41" s="21">
        <f t="shared" si="11"/>
        <v>20343.2</v>
      </c>
      <c r="S41" s="23">
        <f t="shared" si="12"/>
        <v>74571.8</v>
      </c>
      <c r="T41" s="24">
        <f t="shared" si="3"/>
        <v>0.21433071695727757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79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f t="shared" si="11"/>
        <v>45216</v>
      </c>
      <c r="S42" s="23">
        <f t="shared" si="12"/>
        <v>0</v>
      </c>
      <c r="T42" s="24">
        <f t="shared" si="3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79">
        <v>38758369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>
        <v>19035300</v>
      </c>
      <c r="O43" s="21">
        <v>0</v>
      </c>
      <c r="P43" s="21">
        <v>512120</v>
      </c>
      <c r="Q43" s="21">
        <v>12899899</v>
      </c>
      <c r="R43" s="21">
        <f t="shared" si="11"/>
        <v>32470152</v>
      </c>
      <c r="S43" s="23">
        <f t="shared" si="12"/>
        <v>6288217</v>
      </c>
      <c r="T43" s="24">
        <f t="shared" si="3"/>
        <v>0.83775847224118227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79">
        <v>31866172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>
        <v>9680614.0800000001</v>
      </c>
      <c r="O44" s="21">
        <v>42083.33</v>
      </c>
      <c r="P44" s="21">
        <v>1517233.92</v>
      </c>
      <c r="Q44" s="21">
        <v>16094753.890000001</v>
      </c>
      <c r="R44" s="21">
        <f t="shared" si="11"/>
        <v>30307529.23</v>
      </c>
      <c r="S44" s="23">
        <f t="shared" si="12"/>
        <v>1558642.7699999996</v>
      </c>
      <c r="T44" s="24">
        <f t="shared" si="3"/>
        <v>0.95108785674037033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79">
        <v>1625000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1180473.6499999999</v>
      </c>
      <c r="R45" s="21">
        <f t="shared" si="11"/>
        <v>1299807.0499999998</v>
      </c>
      <c r="S45" s="23">
        <f t="shared" si="12"/>
        <v>325192.95000000019</v>
      </c>
      <c r="T45" s="24">
        <f t="shared" si="3"/>
        <v>0.7998812615384614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79">
        <v>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f t="shared" si="11"/>
        <v>924302.52</v>
      </c>
      <c r="S46" s="23">
        <f>+E46-R46</f>
        <v>395.47999999998137</v>
      </c>
      <c r="T46" s="24">
        <f t="shared" si="3"/>
        <v>0.99957231442049188</v>
      </c>
    </row>
    <row r="47" spans="1:21" ht="17.25" customHeight="1" x14ac:dyDescent="0.25">
      <c r="A47" s="97" t="s">
        <v>120</v>
      </c>
      <c r="B47" s="98" t="s">
        <v>121</v>
      </c>
      <c r="C47" s="21"/>
      <c r="D47" s="21"/>
      <c r="E47" s="79">
        <v>17300</v>
      </c>
      <c r="F47" s="21">
        <v>0</v>
      </c>
      <c r="G47" s="22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17287</v>
      </c>
      <c r="R47" s="21">
        <f t="shared" si="11"/>
        <v>17287</v>
      </c>
      <c r="S47" s="23">
        <f>+E47-R47</f>
        <v>13</v>
      </c>
      <c r="T47" s="24">
        <f t="shared" si="3"/>
        <v>0.99924855491329478</v>
      </c>
    </row>
    <row r="48" spans="1:21" ht="15.75" customHeight="1" x14ac:dyDescent="0.25">
      <c r="A48" s="17">
        <v>2.7</v>
      </c>
      <c r="B48" s="17" t="s">
        <v>96</v>
      </c>
      <c r="C48" s="18">
        <f t="shared" ref="C48:R48" si="13">SUM(C49:C49)</f>
        <v>0</v>
      </c>
      <c r="D48" s="18">
        <f t="shared" si="13"/>
        <v>0</v>
      </c>
      <c r="E48" s="78">
        <v>5958680</v>
      </c>
      <c r="F48" s="18">
        <f t="shared" si="13"/>
        <v>-1498620.22</v>
      </c>
      <c r="G48" s="18">
        <f t="shared" si="13"/>
        <v>0</v>
      </c>
      <c r="H48" s="18">
        <f t="shared" si="13"/>
        <v>1369779.88</v>
      </c>
      <c r="I48" s="18">
        <f t="shared" si="13"/>
        <v>0</v>
      </c>
      <c r="J48" s="18">
        <f t="shared" si="13"/>
        <v>0</v>
      </c>
      <c r="K48" s="18">
        <f t="shared" si="13"/>
        <v>2612738.81</v>
      </c>
      <c r="L48" s="18">
        <f t="shared" si="13"/>
        <v>-310015.09999999998</v>
      </c>
      <c r="M48" s="18">
        <f t="shared" si="13"/>
        <v>0</v>
      </c>
      <c r="N48" s="18">
        <f t="shared" si="13"/>
        <v>0</v>
      </c>
      <c r="O48" s="18">
        <f t="shared" si="13"/>
        <v>0</v>
      </c>
      <c r="P48" s="18">
        <f t="shared" si="13"/>
        <v>0</v>
      </c>
      <c r="Q48" s="18">
        <f t="shared" si="13"/>
        <v>1498620.22</v>
      </c>
      <c r="R48" s="18">
        <f t="shared" si="13"/>
        <v>3672503.59</v>
      </c>
      <c r="S48" s="25">
        <f>SUM(S49:S49)</f>
        <v>2286176.41</v>
      </c>
      <c r="T48" s="19">
        <f>+R48/E48</f>
        <v>0.61632837977538646</v>
      </c>
      <c r="U48" s="59"/>
    </row>
    <row r="49" spans="1:20" ht="20.100000000000001" customHeight="1" x14ac:dyDescent="0.25">
      <c r="A49" s="51" t="s">
        <v>97</v>
      </c>
      <c r="B49" s="52" t="s">
        <v>98</v>
      </c>
      <c r="C49" s="41">
        <v>0</v>
      </c>
      <c r="D49" s="41">
        <v>0</v>
      </c>
      <c r="E49" s="81">
        <v>5958680</v>
      </c>
      <c r="F49" s="41">
        <v>-1498620.22</v>
      </c>
      <c r="G49" s="41"/>
      <c r="H49" s="41">
        <v>1369779.88</v>
      </c>
      <c r="I49" s="41">
        <v>0</v>
      </c>
      <c r="J49" s="41">
        <v>0</v>
      </c>
      <c r="K49" s="41">
        <v>2612738.81</v>
      </c>
      <c r="L49" s="41">
        <v>-310015.09999999998</v>
      </c>
      <c r="M49" s="41">
        <v>0</v>
      </c>
      <c r="N49" s="41">
        <v>0</v>
      </c>
      <c r="O49" s="41">
        <v>0</v>
      </c>
      <c r="P49" s="41">
        <v>0</v>
      </c>
      <c r="Q49" s="41">
        <v>1498620.22</v>
      </c>
      <c r="R49" s="41">
        <f>SUM(F49:Q49)</f>
        <v>3672503.59</v>
      </c>
      <c r="S49" s="46">
        <f>+E49-R49</f>
        <v>2286176.41</v>
      </c>
      <c r="T49" s="47">
        <f t="shared" si="3"/>
        <v>0.61632837977538646</v>
      </c>
    </row>
    <row r="50" spans="1:20" ht="0.75" customHeight="1" x14ac:dyDescent="0.25">
      <c r="A50" s="49"/>
      <c r="B50" s="27"/>
      <c r="C50" s="27"/>
      <c r="D50" s="29"/>
      <c r="E50" s="82"/>
      <c r="F50" s="27"/>
      <c r="G50" s="28"/>
      <c r="H50" s="27"/>
      <c r="I50" s="27"/>
      <c r="J50" s="27"/>
      <c r="K50" s="27"/>
      <c r="L50" s="29"/>
      <c r="M50" s="29"/>
      <c r="N50" s="29"/>
      <c r="O50" s="29"/>
      <c r="P50" s="29"/>
      <c r="Q50" s="29"/>
      <c r="R50" s="30"/>
      <c r="S50" s="31"/>
      <c r="T50" s="31"/>
    </row>
    <row r="51" spans="1:20" ht="16.5" customHeight="1" x14ac:dyDescent="0.25">
      <c r="A51" s="85" t="s">
        <v>102</v>
      </c>
      <c r="B51" s="75"/>
      <c r="C51" s="76">
        <f>+C52+C55+C58</f>
        <v>0</v>
      </c>
      <c r="D51" s="76">
        <f t="shared" ref="D51:R51" si="14">+D52+D55+D58</f>
        <v>0</v>
      </c>
      <c r="E51" s="76">
        <f t="shared" si="14"/>
        <v>0</v>
      </c>
      <c r="F51" s="76">
        <f t="shared" si="14"/>
        <v>0</v>
      </c>
      <c r="G51" s="76">
        <f t="shared" si="14"/>
        <v>0</v>
      </c>
      <c r="H51" s="76">
        <f t="shared" si="14"/>
        <v>0</v>
      </c>
      <c r="I51" s="76">
        <f t="shared" si="14"/>
        <v>0</v>
      </c>
      <c r="J51" s="76">
        <f t="shared" si="14"/>
        <v>0</v>
      </c>
      <c r="K51" s="76">
        <f t="shared" si="14"/>
        <v>0</v>
      </c>
      <c r="L51" s="76">
        <f t="shared" si="14"/>
        <v>0</v>
      </c>
      <c r="M51" s="76">
        <f t="shared" si="14"/>
        <v>0</v>
      </c>
      <c r="N51" s="76">
        <f t="shared" si="14"/>
        <v>0</v>
      </c>
      <c r="O51" s="76">
        <f t="shared" si="14"/>
        <v>0</v>
      </c>
      <c r="P51" s="76">
        <f t="shared" si="14"/>
        <v>0</v>
      </c>
      <c r="Q51" s="76">
        <f t="shared" si="14"/>
        <v>0</v>
      </c>
      <c r="R51" s="76">
        <f t="shared" si="14"/>
        <v>0</v>
      </c>
      <c r="S51" s="76">
        <v>0</v>
      </c>
      <c r="T51" s="77">
        <v>0</v>
      </c>
    </row>
    <row r="52" spans="1:20" ht="15.75" customHeight="1" x14ac:dyDescent="0.25">
      <c r="A52" s="17">
        <v>4.0999999999999996</v>
      </c>
      <c r="B52" s="32" t="s">
        <v>74</v>
      </c>
      <c r="C52" s="33">
        <f>SUM(C53:C54)</f>
        <v>0</v>
      </c>
      <c r="D52" s="33">
        <f t="shared" ref="D52:Q52" si="15">SUM(D53:D54)</f>
        <v>0</v>
      </c>
      <c r="E52" s="33">
        <f t="shared" si="15"/>
        <v>0</v>
      </c>
      <c r="F52" s="33">
        <f t="shared" si="15"/>
        <v>0</v>
      </c>
      <c r="G52" s="34">
        <f t="shared" si="15"/>
        <v>0</v>
      </c>
      <c r="H52" s="33">
        <f t="shared" si="15"/>
        <v>0</v>
      </c>
      <c r="I52" s="33">
        <f t="shared" si="15"/>
        <v>0</v>
      </c>
      <c r="J52" s="33">
        <f t="shared" si="15"/>
        <v>0</v>
      </c>
      <c r="K52" s="33">
        <f>SUM(K53:K54)</f>
        <v>0</v>
      </c>
      <c r="L52" s="33">
        <f t="shared" si="15"/>
        <v>0</v>
      </c>
      <c r="M52" s="33">
        <f t="shared" si="15"/>
        <v>0</v>
      </c>
      <c r="N52" s="33">
        <f t="shared" si="15"/>
        <v>0</v>
      </c>
      <c r="O52" s="33">
        <f t="shared" si="15"/>
        <v>0</v>
      </c>
      <c r="P52" s="33">
        <f t="shared" si="15"/>
        <v>0</v>
      </c>
      <c r="Q52" s="33">
        <f t="shared" si="15"/>
        <v>0</v>
      </c>
      <c r="R52" s="33">
        <f>SUM(R53:R54)</f>
        <v>0</v>
      </c>
      <c r="S52" s="35">
        <f>SUM(S53:S54)</f>
        <v>0</v>
      </c>
      <c r="T52" s="19">
        <v>0</v>
      </c>
    </row>
    <row r="53" spans="1:20" ht="30.95" customHeight="1" x14ac:dyDescent="0.25">
      <c r="A53" s="49" t="s">
        <v>75</v>
      </c>
      <c r="B53" s="36" t="s">
        <v>76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5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30.95" customHeight="1" x14ac:dyDescent="0.25">
      <c r="A54" s="49" t="s">
        <v>77</v>
      </c>
      <c r="B54" s="36" t="s">
        <v>78</v>
      </c>
      <c r="C54" s="37">
        <v>0</v>
      </c>
      <c r="D54" s="37">
        <v>0</v>
      </c>
      <c r="E54" s="37">
        <v>0</v>
      </c>
      <c r="F54" s="37">
        <v>0</v>
      </c>
      <c r="G54" s="38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21">
        <f>SUM(F54:Q54)</f>
        <v>0</v>
      </c>
      <c r="S54" s="23">
        <f>+E54-R54</f>
        <v>0</v>
      </c>
      <c r="T54" s="24">
        <v>0</v>
      </c>
    </row>
    <row r="55" spans="1:20" ht="18" customHeight="1" x14ac:dyDescent="0.25">
      <c r="A55" s="17">
        <v>4.2</v>
      </c>
      <c r="B55" s="32" t="s">
        <v>79</v>
      </c>
      <c r="C55" s="33">
        <f>SUM(C56:C57)</f>
        <v>0</v>
      </c>
      <c r="D55" s="33">
        <f t="shared" ref="D55:Q55" si="16">SUM(D56:D57)</f>
        <v>0</v>
      </c>
      <c r="E55" s="33">
        <f t="shared" si="16"/>
        <v>0</v>
      </c>
      <c r="F55" s="33">
        <f t="shared" si="16"/>
        <v>0</v>
      </c>
      <c r="G55" s="34">
        <f t="shared" si="16"/>
        <v>0</v>
      </c>
      <c r="H55" s="33">
        <f t="shared" si="16"/>
        <v>0</v>
      </c>
      <c r="I55" s="33">
        <f t="shared" si="16"/>
        <v>0</v>
      </c>
      <c r="J55" s="33">
        <f t="shared" si="16"/>
        <v>0</v>
      </c>
      <c r="K55" s="33">
        <f t="shared" si="16"/>
        <v>0</v>
      </c>
      <c r="L55" s="33">
        <f t="shared" si="16"/>
        <v>0</v>
      </c>
      <c r="M55" s="33">
        <f t="shared" si="16"/>
        <v>0</v>
      </c>
      <c r="N55" s="33">
        <f t="shared" si="16"/>
        <v>0</v>
      </c>
      <c r="O55" s="33">
        <f t="shared" si="16"/>
        <v>0</v>
      </c>
      <c r="P55" s="33">
        <f t="shared" si="16"/>
        <v>0</v>
      </c>
      <c r="Q55" s="33">
        <f t="shared" si="16"/>
        <v>0</v>
      </c>
      <c r="R55" s="33">
        <f>SUM(R56:R57)</f>
        <v>0</v>
      </c>
      <c r="S55" s="35">
        <f>SUM(S56:S57)</f>
        <v>0</v>
      </c>
      <c r="T55" s="19">
        <v>0</v>
      </c>
    </row>
    <row r="56" spans="1:20" ht="20.100000000000001" customHeight="1" x14ac:dyDescent="0.25">
      <c r="A56" s="49" t="s">
        <v>80</v>
      </c>
      <c r="B56" s="27" t="s">
        <v>81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20.100000000000001" customHeight="1" x14ac:dyDescent="0.25">
      <c r="A57" s="49" t="s">
        <v>82</v>
      </c>
      <c r="B57" s="27" t="s">
        <v>83</v>
      </c>
      <c r="C57" s="37">
        <v>0</v>
      </c>
      <c r="D57" s="37">
        <v>0</v>
      </c>
      <c r="E57" s="37">
        <v>0</v>
      </c>
      <c r="F57" s="37">
        <v>0</v>
      </c>
      <c r="G57" s="38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21">
        <f>SUM(F57:Q57)</f>
        <v>0</v>
      </c>
      <c r="S57" s="23">
        <f>+E57-R57</f>
        <v>0</v>
      </c>
      <c r="T57" s="24">
        <v>0</v>
      </c>
    </row>
    <row r="58" spans="1:20" ht="14.25" customHeight="1" x14ac:dyDescent="0.25">
      <c r="A58" s="17">
        <v>4.3</v>
      </c>
      <c r="B58" s="32" t="s">
        <v>84</v>
      </c>
      <c r="C58" s="33">
        <f>SUM(C59)</f>
        <v>0</v>
      </c>
      <c r="D58" s="33">
        <f t="shared" ref="D58:Q58" si="17">SUM(D59)</f>
        <v>0</v>
      </c>
      <c r="E58" s="33">
        <f t="shared" si="17"/>
        <v>0</v>
      </c>
      <c r="F58" s="33">
        <f t="shared" si="17"/>
        <v>0</v>
      </c>
      <c r="G58" s="34">
        <f t="shared" si="17"/>
        <v>0</v>
      </c>
      <c r="H58" s="33">
        <f t="shared" si="17"/>
        <v>0</v>
      </c>
      <c r="I58" s="33">
        <f t="shared" si="17"/>
        <v>0</v>
      </c>
      <c r="J58" s="33">
        <f t="shared" si="17"/>
        <v>0</v>
      </c>
      <c r="K58" s="33">
        <f t="shared" si="17"/>
        <v>0</v>
      </c>
      <c r="L58" s="33">
        <f t="shared" si="17"/>
        <v>0</v>
      </c>
      <c r="M58" s="33">
        <f t="shared" si="17"/>
        <v>0</v>
      </c>
      <c r="N58" s="33">
        <f t="shared" si="17"/>
        <v>0</v>
      </c>
      <c r="O58" s="33">
        <f t="shared" si="17"/>
        <v>0</v>
      </c>
      <c r="P58" s="33">
        <f t="shared" si="17"/>
        <v>0</v>
      </c>
      <c r="Q58" s="33">
        <f t="shared" si="17"/>
        <v>0</v>
      </c>
      <c r="R58" s="33">
        <f>SUM(R59)</f>
        <v>0</v>
      </c>
      <c r="S58" s="35">
        <f>SUM(S59)</f>
        <v>0</v>
      </c>
      <c r="T58" s="19">
        <v>0</v>
      </c>
    </row>
    <row r="59" spans="1:20" ht="30.95" customHeight="1" x14ac:dyDescent="0.25">
      <c r="A59" s="50" t="s">
        <v>85</v>
      </c>
      <c r="B59" s="39" t="s">
        <v>86</v>
      </c>
      <c r="C59" s="40">
        <v>0</v>
      </c>
      <c r="D59" s="40">
        <v>0</v>
      </c>
      <c r="E59" s="40">
        <v>0</v>
      </c>
      <c r="F59" s="40">
        <v>0</v>
      </c>
      <c r="G59" s="42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1">
        <f>SUM(F59:Q59)</f>
        <v>0</v>
      </c>
      <c r="S59" s="46">
        <f>+E59-R59</f>
        <v>0</v>
      </c>
      <c r="T59" s="47">
        <v>0</v>
      </c>
    </row>
    <row r="60" spans="1:20" ht="3.75" customHeight="1" x14ac:dyDescent="0.25">
      <c r="A60" s="66"/>
      <c r="B60" s="86"/>
      <c r="C60" s="87"/>
      <c r="D60" s="87"/>
      <c r="E60" s="87"/>
      <c r="F60" s="87"/>
      <c r="G60" s="88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9"/>
      <c r="S60" s="90"/>
      <c r="T60" s="91"/>
    </row>
    <row r="61" spans="1:20" x14ac:dyDescent="0.25">
      <c r="A61" s="92" t="s">
        <v>101</v>
      </c>
      <c r="B61" s="93"/>
      <c r="C61" s="93"/>
      <c r="D61" s="93"/>
      <c r="E61" s="93"/>
      <c r="F61" s="93"/>
      <c r="G61" s="94"/>
      <c r="H61" s="95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20" ht="13.5" customHeight="1" x14ac:dyDescent="0.25">
      <c r="A62" s="109" t="s">
        <v>115</v>
      </c>
      <c r="B62" s="110"/>
      <c r="C62" s="110"/>
      <c r="D62" s="110"/>
      <c r="E62" s="110"/>
      <c r="F62" s="110"/>
      <c r="G62" s="110"/>
      <c r="H62" s="96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</row>
    <row r="63" spans="1:20" ht="16.5" customHeight="1" x14ac:dyDescent="0.25">
      <c r="A63" s="109" t="s">
        <v>116</v>
      </c>
      <c r="B63" s="110"/>
      <c r="C63" s="110"/>
      <c r="D63" s="110"/>
      <c r="E63" s="110"/>
      <c r="F63" s="110"/>
      <c r="G63" s="110"/>
      <c r="H63" s="111"/>
    </row>
    <row r="64" spans="1:20" ht="36" customHeight="1" x14ac:dyDescent="0.25">
      <c r="A64" s="112" t="s">
        <v>117</v>
      </c>
      <c r="B64" s="113"/>
      <c r="C64" s="113"/>
      <c r="D64" s="113"/>
      <c r="E64" s="113"/>
      <c r="F64" s="113"/>
      <c r="G64" s="113"/>
      <c r="H64" s="114"/>
    </row>
    <row r="65" spans="1:31" ht="7.5" customHeight="1" x14ac:dyDescent="0.25">
      <c r="A65" s="63"/>
      <c r="B65" s="63"/>
      <c r="C65" s="63"/>
      <c r="D65" s="63"/>
      <c r="E65" s="63"/>
      <c r="F65" s="63"/>
    </row>
    <row r="66" spans="1:31" x14ac:dyDescent="0.25">
      <c r="A66" s="54"/>
    </row>
    <row r="67" spans="1:31" x14ac:dyDescent="0.25">
      <c r="A67" s="54"/>
    </row>
    <row r="68" spans="1:31" ht="19.5" customHeight="1" x14ac:dyDescent="0.25">
      <c r="A68" s="31" t="s">
        <v>113</v>
      </c>
      <c r="B68" s="31"/>
      <c r="C68" s="31"/>
      <c r="D68" s="67"/>
      <c r="E68" s="31"/>
      <c r="G68" s="102" t="s">
        <v>111</v>
      </c>
      <c r="H68" s="102"/>
      <c r="J68" s="31"/>
      <c r="K68" s="31"/>
      <c r="L68" s="31"/>
      <c r="M68" s="31"/>
      <c r="N68" s="31"/>
      <c r="O68" s="31"/>
      <c r="P68" s="31"/>
      <c r="Q68" s="31"/>
      <c r="R68" s="102" t="s">
        <v>112</v>
      </c>
      <c r="S68" s="102"/>
      <c r="T68" s="31"/>
      <c r="U68" s="68"/>
      <c r="V68" s="60"/>
      <c r="W68" s="6"/>
      <c r="X68" s="6"/>
      <c r="Y68" s="6"/>
      <c r="Z68" s="6"/>
      <c r="AA68" s="103"/>
      <c r="AB68" s="103"/>
      <c r="AC68" s="6"/>
      <c r="AD68" s="6"/>
      <c r="AE68" s="6"/>
    </row>
    <row r="69" spans="1:31" x14ac:dyDescent="0.25">
      <c r="A69" s="66"/>
      <c r="B69" s="31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8"/>
      <c r="V69" s="60"/>
      <c r="W69" s="6"/>
      <c r="X69" s="6"/>
      <c r="Y69" s="6"/>
      <c r="Z69" s="6"/>
      <c r="AA69" s="6"/>
    </row>
    <row r="70" spans="1:31" ht="13.5" customHeight="1" x14ac:dyDescent="0.2">
      <c r="A70" s="71"/>
      <c r="B70" s="71"/>
      <c r="C70" s="31"/>
      <c r="D70" s="31"/>
      <c r="E70" s="31"/>
      <c r="G70" s="4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68"/>
      <c r="V70" s="60"/>
      <c r="W70" s="6"/>
      <c r="X70" s="6"/>
      <c r="Y70" s="6"/>
      <c r="Z70" s="6"/>
      <c r="AA70" s="6"/>
    </row>
    <row r="71" spans="1:31" ht="12" customHeight="1" x14ac:dyDescent="0.2">
      <c r="A71" s="71" t="s">
        <v>109</v>
      </c>
      <c r="B71" s="71"/>
      <c r="C71" s="31"/>
      <c r="D71" s="31"/>
      <c r="E71" s="73"/>
      <c r="G71" s="99"/>
      <c r="H71" s="99"/>
      <c r="J71" s="31"/>
      <c r="K71" s="31"/>
      <c r="L71" s="31"/>
      <c r="M71" s="31"/>
      <c r="N71" s="31"/>
      <c r="O71" s="31"/>
      <c r="P71" s="31"/>
      <c r="Q71" s="31"/>
      <c r="R71" s="99"/>
      <c r="S71" s="99"/>
      <c r="T71" s="73"/>
      <c r="U71" s="69"/>
      <c r="V71" s="61"/>
      <c r="W71" s="43"/>
      <c r="X71" s="43"/>
      <c r="Y71" s="43"/>
      <c r="Z71" s="43"/>
      <c r="AA71" s="43"/>
      <c r="AB71" s="43"/>
      <c r="AC71" s="43"/>
      <c r="AD71" s="43"/>
      <c r="AE71" s="43"/>
    </row>
    <row r="72" spans="1:31" ht="12" customHeight="1" x14ac:dyDescent="0.25">
      <c r="A72" s="72" t="s">
        <v>108</v>
      </c>
      <c r="B72" s="72"/>
      <c r="C72" s="31"/>
      <c r="D72" s="31"/>
      <c r="E72" s="72"/>
      <c r="G72" s="100" t="s">
        <v>104</v>
      </c>
      <c r="H72" s="100"/>
      <c r="J72"/>
      <c r="K72"/>
      <c r="L72" s="31"/>
      <c r="M72" s="31"/>
      <c r="N72" s="31"/>
      <c r="O72" s="31"/>
      <c r="P72" s="31"/>
      <c r="Q72" s="31"/>
      <c r="R72" s="101" t="s">
        <v>105</v>
      </c>
      <c r="S72" s="101"/>
      <c r="T72" s="72"/>
      <c r="U72" s="70"/>
      <c r="V72" s="62"/>
      <c r="W72" s="6"/>
      <c r="X72" s="6"/>
      <c r="Y72" s="6"/>
      <c r="Z72" s="43"/>
      <c r="AA72" s="43"/>
    </row>
    <row r="73" spans="1:31" ht="15" x14ac:dyDescent="0.25">
      <c r="A73" s="31" t="s">
        <v>114</v>
      </c>
      <c r="B73" s="31"/>
      <c r="C73" s="31"/>
      <c r="D73" s="31"/>
      <c r="E73" s="31"/>
      <c r="G73" s="102" t="s">
        <v>106</v>
      </c>
      <c r="H73" s="102"/>
      <c r="J73"/>
      <c r="K73"/>
      <c r="L73" s="31"/>
      <c r="M73" s="31"/>
      <c r="N73" s="31"/>
      <c r="O73" s="31"/>
      <c r="P73" s="31"/>
      <c r="Q73" s="31"/>
      <c r="R73" s="102" t="s">
        <v>107</v>
      </c>
      <c r="S73" s="102"/>
      <c r="T73" s="31"/>
      <c r="U73" s="68"/>
      <c r="V73" s="60"/>
      <c r="W73" s="6"/>
      <c r="X73" s="6"/>
      <c r="Y73" s="6"/>
      <c r="Z73" s="6"/>
      <c r="AA73" s="6"/>
    </row>
    <row r="74" spans="1:31" ht="15" x14ac:dyDescent="0.25">
      <c r="G74"/>
      <c r="J74"/>
      <c r="K74"/>
    </row>
  </sheetData>
  <mergeCells count="18">
    <mergeCell ref="AA68:AB68"/>
    <mergeCell ref="A6:T6"/>
    <mergeCell ref="A7:T7"/>
    <mergeCell ref="A8:T8"/>
    <mergeCell ref="A9:T9"/>
    <mergeCell ref="A10:T10"/>
    <mergeCell ref="A11:B11"/>
    <mergeCell ref="A62:G62"/>
    <mergeCell ref="A63:H63"/>
    <mergeCell ref="A64:H64"/>
    <mergeCell ref="G68:H68"/>
    <mergeCell ref="R68:S68"/>
    <mergeCell ref="G71:H71"/>
    <mergeCell ref="R71:S71"/>
    <mergeCell ref="G72:H72"/>
    <mergeCell ref="R72:S72"/>
    <mergeCell ref="G73:H73"/>
    <mergeCell ref="R73:S73"/>
  </mergeCells>
  <pageMargins left="0.24" right="0.15748031496062992" top="0.19685039370078741" bottom="0.19685039370078741" header="0.15748031496062992" footer="0.15748031496062992"/>
  <pageSetup paperSize="5" scale="59" orientation="landscape" r:id="rId1"/>
  <headerFooter>
    <oddFooter>&amp;R&amp;8&amp;P/&amp;N</oddFooter>
  </headerFooter>
  <rowBreaks count="1" manualBreakCount="1">
    <brk id="38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 (2)</vt:lpstr>
      <vt:lpstr>'Ejecución Mensual 2025 (2)'!Área_de_impresión</vt:lpstr>
      <vt:lpstr>'Ejecución Mensual 2025 (2)'!Mayo</vt:lpstr>
      <vt:lpstr>'Ejecución Mensual 2025 (2)'!MAYO_MENSUAL</vt:lpstr>
      <vt:lpstr>'Ejecución Mensual 2025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/>
  <cp:lastPrinted>2026-01-20T14:32:47Z</cp:lastPrinted>
  <dcterms:created xsi:type="dcterms:W3CDTF">2015-06-05T18:17:20Z</dcterms:created>
  <dcterms:modified xsi:type="dcterms:W3CDTF">2026-01-20T14:32:50Z</dcterms:modified>
  <cp:category/>
  <cp:contentStatus/>
</cp:coreProperties>
</file>