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6/TRANSPARENCIA 2026/PRESUPUESTO/Presupuesto Aprobado 2026/"/>
    </mc:Choice>
  </mc:AlternateContent>
  <xr:revisionPtr revIDLastSave="1121" documentId="8_{E0D1FF97-F547-43F0-B27D-1E737169C69E}" xr6:coauthVersionLast="47" xr6:coauthVersionMax="47" xr10:uidLastSave="{682EE236-1E5F-4C5C-9D77-363153DF36CD}"/>
  <bookViews>
    <workbookView xWindow="-120" yWindow="-120" windowWidth="29040" windowHeight="15720" xr2:uid="{145446BA-D6D4-49DD-BBC2-D02ACB66152A}"/>
  </bookViews>
  <sheets>
    <sheet name="ENERO" sheetId="1" r:id="rId1"/>
  </sheets>
  <definedNames>
    <definedName name="_xlnm.Print_Area" localSheetId="0">ENERO!$A$1:$H$176</definedName>
    <definedName name="Mayo" localSheetId="0">ENERO!$A$1:$F$172</definedName>
    <definedName name="MAYO_MENSUAL" localSheetId="0">ENERO!$1:$10</definedName>
    <definedName name="_xlnm.Print_Titles" localSheetId="0">ENERO!$1:$11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C157" i="1"/>
  <c r="C154" i="1"/>
  <c r="C153" i="1" s="1"/>
  <c r="C152" i="1"/>
  <c r="C150" i="1"/>
  <c r="C149" i="1"/>
  <c r="C148" i="1"/>
  <c r="C147" i="1"/>
  <c r="C146" i="1"/>
  <c r="C144" i="1"/>
  <c r="C143" i="1"/>
  <c r="C142" i="1"/>
  <c r="C141" i="1"/>
  <c r="C139" i="1"/>
  <c r="C137" i="1"/>
  <c r="C136" i="1"/>
  <c r="C134" i="1"/>
  <c r="C133" i="1"/>
  <c r="C132" i="1"/>
  <c r="C131" i="1"/>
  <c r="C128" i="1"/>
  <c r="C127" i="1"/>
  <c r="C126" i="1"/>
  <c r="C125" i="1"/>
  <c r="C124" i="1"/>
  <c r="C123" i="1"/>
  <c r="C122" i="1"/>
  <c r="C121" i="1"/>
  <c r="C120" i="1"/>
  <c r="C119" i="1"/>
  <c r="C118" i="1"/>
  <c r="C116" i="1"/>
  <c r="C115" i="1"/>
  <c r="C114" i="1"/>
  <c r="C113" i="1"/>
  <c r="C112" i="1"/>
  <c r="C111" i="1"/>
  <c r="C110" i="1"/>
  <c r="C109" i="1"/>
  <c r="C107" i="1"/>
  <c r="C106" i="1"/>
  <c r="C105" i="1"/>
  <c r="C104" i="1"/>
  <c r="C103" i="1"/>
  <c r="C102" i="1"/>
  <c r="C101" i="1"/>
  <c r="C100" i="1"/>
  <c r="C99" i="1" s="1"/>
  <c r="C98" i="1"/>
  <c r="C97" i="1"/>
  <c r="C96" i="1"/>
  <c r="C95" i="1"/>
  <c r="C94" i="1" s="1"/>
  <c r="C93" i="1"/>
  <c r="C92" i="1" s="1"/>
  <c r="C91" i="1"/>
  <c r="C90" i="1"/>
  <c r="C89" i="1"/>
  <c r="C88" i="1"/>
  <c r="C86" i="1"/>
  <c r="C85" i="1"/>
  <c r="C84" i="1"/>
  <c r="C83" i="1" s="1"/>
  <c r="C82" i="1"/>
  <c r="C81" i="1"/>
  <c r="C80" i="1"/>
  <c r="C77" i="1"/>
  <c r="C76" i="1"/>
  <c r="C75" i="1"/>
  <c r="C74" i="1" s="1"/>
  <c r="C73" i="1"/>
  <c r="C72" i="1"/>
  <c r="C71" i="1"/>
  <c r="C70" i="1"/>
  <c r="C69" i="1"/>
  <c r="C68" i="1"/>
  <c r="C67" i="1"/>
  <c r="C66" i="1"/>
  <c r="C65" i="1"/>
  <c r="C64" i="1"/>
  <c r="C63" i="1"/>
  <c r="C61" i="1"/>
  <c r="C60" i="1"/>
  <c r="C59" i="1"/>
  <c r="C58" i="1"/>
  <c r="C57" i="1"/>
  <c r="C56" i="1"/>
  <c r="C55" i="1"/>
  <c r="C54" i="1" s="1"/>
  <c r="C53" i="1"/>
  <c r="C52" i="1"/>
  <c r="C51" i="1" s="1"/>
  <c r="C50" i="1"/>
  <c r="C49" i="1"/>
  <c r="C48" i="1"/>
  <c r="C46" i="1"/>
  <c r="C45" i="1"/>
  <c r="C44" i="1" s="1"/>
  <c r="C43" i="1"/>
  <c r="C42" i="1"/>
  <c r="C41" i="1" s="1"/>
  <c r="C40" i="1"/>
  <c r="C39" i="1"/>
  <c r="C37" i="1"/>
  <c r="C36" i="1"/>
  <c r="C35" i="1"/>
  <c r="C34" i="1"/>
  <c r="C33" i="1"/>
  <c r="C30" i="1"/>
  <c r="C29" i="1"/>
  <c r="C28" i="1"/>
  <c r="C26" i="1"/>
  <c r="C25" i="1"/>
  <c r="C24" i="1"/>
  <c r="C23" i="1"/>
  <c r="C22" i="1"/>
  <c r="C20" i="1"/>
  <c r="C19" i="1"/>
  <c r="C18" i="1"/>
  <c r="C17" i="1"/>
  <c r="C16" i="1"/>
  <c r="C15" i="1"/>
  <c r="C156" i="1"/>
  <c r="C155" i="1" s="1"/>
  <c r="C151" i="1"/>
  <c r="C140" i="1"/>
  <c r="C138" i="1"/>
  <c r="C135" i="1"/>
  <c r="C130" i="1"/>
  <c r="C108" i="1"/>
  <c r="C87" i="1"/>
  <c r="C62" i="1"/>
  <c r="C47" i="1"/>
  <c r="C38" i="1"/>
  <c r="C32" i="1"/>
  <c r="C21" i="1"/>
  <c r="C14" i="1"/>
  <c r="D87" i="1"/>
  <c r="D27" i="1"/>
  <c r="D54" i="1"/>
  <c r="D156" i="1"/>
  <c r="D155" i="1" s="1"/>
  <c r="D153" i="1"/>
  <c r="D151" i="1"/>
  <c r="D145" i="1"/>
  <c r="D140" i="1"/>
  <c r="D138" i="1"/>
  <c r="D135" i="1"/>
  <c r="D130" i="1"/>
  <c r="D117" i="1"/>
  <c r="D108" i="1"/>
  <c r="D99" i="1"/>
  <c r="D94" i="1"/>
  <c r="D92" i="1"/>
  <c r="D83" i="1"/>
  <c r="D79" i="1"/>
  <c r="D74" i="1"/>
  <c r="D62" i="1"/>
  <c r="D51" i="1"/>
  <c r="D47" i="1"/>
  <c r="D44" i="1"/>
  <c r="D41" i="1"/>
  <c r="D38" i="1"/>
  <c r="D32" i="1"/>
  <c r="D21" i="1"/>
  <c r="D14" i="1"/>
  <c r="D13" i="1" s="1"/>
  <c r="C79" i="1" l="1"/>
  <c r="C27" i="1"/>
  <c r="C117" i="1"/>
  <c r="C145" i="1"/>
  <c r="C129" i="1" s="1"/>
  <c r="C78" i="1"/>
  <c r="C31" i="1"/>
  <c r="C13" i="1"/>
  <c r="D129" i="1"/>
  <c r="D31" i="1"/>
  <c r="D78" i="1"/>
  <c r="H157" i="1"/>
  <c r="H150" i="1"/>
  <c r="H149" i="1"/>
  <c r="H141" i="1"/>
  <c r="H134" i="1"/>
  <c r="H133" i="1"/>
  <c r="H131" i="1"/>
  <c r="H128" i="1"/>
  <c r="H127" i="1"/>
  <c r="H126" i="1"/>
  <c r="H125" i="1"/>
  <c r="H124" i="1"/>
  <c r="H123" i="1"/>
  <c r="H122" i="1"/>
  <c r="H121" i="1"/>
  <c r="H120" i="1"/>
  <c r="H119" i="1"/>
  <c r="H118" i="1"/>
  <c r="H116" i="1"/>
  <c r="H115" i="1"/>
  <c r="H114" i="1"/>
  <c r="H113" i="1"/>
  <c r="H110" i="1"/>
  <c r="H109" i="1"/>
  <c r="H107" i="1"/>
  <c r="H106" i="1"/>
  <c r="H105" i="1"/>
  <c r="H104" i="1"/>
  <c r="H103" i="1"/>
  <c r="H102" i="1"/>
  <c r="H101" i="1"/>
  <c r="H100" i="1"/>
  <c r="H98" i="1"/>
  <c r="H97" i="1"/>
  <c r="H96" i="1"/>
  <c r="H95" i="1"/>
  <c r="H93" i="1"/>
  <c r="H91" i="1"/>
  <c r="H90" i="1"/>
  <c r="H89" i="1"/>
  <c r="H88" i="1"/>
  <c r="H86" i="1"/>
  <c r="H85" i="1"/>
  <c r="H84" i="1"/>
  <c r="H82" i="1"/>
  <c r="H81" i="1"/>
  <c r="H80" i="1"/>
  <c r="H77" i="1"/>
  <c r="H76" i="1"/>
  <c r="H75" i="1"/>
  <c r="H73" i="1"/>
  <c r="H72" i="1"/>
  <c r="H71" i="1"/>
  <c r="H70" i="1"/>
  <c r="H68" i="1"/>
  <c r="H67" i="1"/>
  <c r="H66" i="1"/>
  <c r="H65" i="1"/>
  <c r="H64" i="1"/>
  <c r="H63" i="1"/>
  <c r="H61" i="1"/>
  <c r="H60" i="1"/>
  <c r="H59" i="1"/>
  <c r="H58" i="1"/>
  <c r="H56" i="1"/>
  <c r="H55" i="1"/>
  <c r="H53" i="1"/>
  <c r="H52" i="1"/>
  <c r="H50" i="1"/>
  <c r="H49" i="1"/>
  <c r="H48" i="1"/>
  <c r="H46" i="1"/>
  <c r="H45" i="1"/>
  <c r="H43" i="1"/>
  <c r="H42" i="1"/>
  <c r="H40" i="1"/>
  <c r="H39" i="1"/>
  <c r="H37" i="1"/>
  <c r="H36" i="1"/>
  <c r="H35" i="1"/>
  <c r="H34" i="1"/>
  <c r="H33" i="1"/>
  <c r="H30" i="1"/>
  <c r="H29" i="1"/>
  <c r="H28" i="1"/>
  <c r="H26" i="1"/>
  <c r="H25" i="1"/>
  <c r="H24" i="1"/>
  <c r="H23" i="1"/>
  <c r="H22" i="1"/>
  <c r="H20" i="1"/>
  <c r="H19" i="1"/>
  <c r="H18" i="1"/>
  <c r="H17" i="1"/>
  <c r="H16" i="1"/>
  <c r="H15" i="1"/>
  <c r="C12" i="1" l="1"/>
  <c r="C158" i="1"/>
  <c r="D12" i="1"/>
  <c r="D158" i="1"/>
  <c r="G157" i="1"/>
  <c r="G154" i="1"/>
  <c r="G152" i="1"/>
  <c r="G150" i="1"/>
  <c r="G149" i="1"/>
  <c r="G148" i="1"/>
  <c r="G147" i="1"/>
  <c r="G146" i="1"/>
  <c r="G144" i="1"/>
  <c r="G143" i="1"/>
  <c r="G142" i="1"/>
  <c r="G141" i="1"/>
  <c r="G139" i="1"/>
  <c r="G137" i="1"/>
  <c r="G136" i="1"/>
  <c r="G134" i="1"/>
  <c r="G133" i="1"/>
  <c r="G132" i="1"/>
  <c r="G131" i="1"/>
  <c r="G128" i="1"/>
  <c r="G127" i="1"/>
  <c r="G126" i="1"/>
  <c r="G125" i="1"/>
  <c r="G124" i="1"/>
  <c r="G123" i="1"/>
  <c r="G122" i="1"/>
  <c r="G121" i="1"/>
  <c r="G120" i="1"/>
  <c r="G119" i="1"/>
  <c r="G118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3" i="1"/>
  <c r="G91" i="1"/>
  <c r="G90" i="1"/>
  <c r="G89" i="1"/>
  <c r="G88" i="1"/>
  <c r="G86" i="1"/>
  <c r="G85" i="1"/>
  <c r="G84" i="1"/>
  <c r="G82" i="1"/>
  <c r="G81" i="1"/>
  <c r="G80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9" i="1"/>
  <c r="G58" i="1"/>
  <c r="G57" i="1"/>
  <c r="G56" i="1"/>
  <c r="G55" i="1"/>
  <c r="G53" i="1"/>
  <c r="G52" i="1"/>
  <c r="G50" i="1"/>
  <c r="G49" i="1"/>
  <c r="G48" i="1"/>
  <c r="G46" i="1"/>
  <c r="G45" i="1"/>
  <c r="G43" i="1"/>
  <c r="G42" i="1"/>
  <c r="G40" i="1"/>
  <c r="G39" i="1"/>
  <c r="G37" i="1"/>
  <c r="G36" i="1"/>
  <c r="G35" i="1"/>
  <c r="G34" i="1"/>
  <c r="G33" i="1"/>
  <c r="G30" i="1"/>
  <c r="G29" i="1"/>
  <c r="G28" i="1"/>
  <c r="G26" i="1"/>
  <c r="G25" i="1"/>
  <c r="G24" i="1"/>
  <c r="G23" i="1"/>
  <c r="G22" i="1"/>
  <c r="G20" i="1"/>
  <c r="G19" i="1"/>
  <c r="G18" i="1"/>
  <c r="G17" i="1"/>
  <c r="G16" i="1"/>
  <c r="F21" i="1"/>
  <c r="E21" i="1"/>
  <c r="E87" i="1"/>
  <c r="E94" i="1"/>
  <c r="E99" i="1"/>
  <c r="E108" i="1"/>
  <c r="E117" i="1"/>
  <c r="E140" i="1"/>
  <c r="E145" i="1"/>
  <c r="F99" i="1"/>
  <c r="E83" i="1"/>
  <c r="E156" i="1"/>
  <c r="E155" i="1" s="1"/>
  <c r="E153" i="1"/>
  <c r="E151" i="1"/>
  <c r="E138" i="1"/>
  <c r="E135" i="1"/>
  <c r="E130" i="1"/>
  <c r="E92" i="1"/>
  <c r="E79" i="1"/>
  <c r="E62" i="1"/>
  <c r="E74" i="1"/>
  <c r="E51" i="1"/>
  <c r="E54" i="1"/>
  <c r="E47" i="1"/>
  <c r="E44" i="1"/>
  <c r="E41" i="1"/>
  <c r="E38" i="1"/>
  <c r="E32" i="1"/>
  <c r="E27" i="1"/>
  <c r="E14" i="1"/>
  <c r="F62" i="1"/>
  <c r="F156" i="1"/>
  <c r="F153" i="1"/>
  <c r="F151" i="1"/>
  <c r="F145" i="1"/>
  <c r="F140" i="1"/>
  <c r="H140" i="1" s="1"/>
  <c r="F138" i="1"/>
  <c r="F135" i="1"/>
  <c r="F130" i="1"/>
  <c r="F117" i="1"/>
  <c r="F108" i="1"/>
  <c r="F94" i="1"/>
  <c r="F92" i="1"/>
  <c r="F87" i="1"/>
  <c r="F83" i="1"/>
  <c r="F79" i="1"/>
  <c r="F74" i="1"/>
  <c r="F54" i="1"/>
  <c r="F51" i="1"/>
  <c r="F47" i="1"/>
  <c r="F44" i="1"/>
  <c r="F41" i="1"/>
  <c r="F38" i="1"/>
  <c r="F32" i="1"/>
  <c r="F27" i="1"/>
  <c r="F14" i="1"/>
  <c r="H99" i="1" l="1"/>
  <c r="H83" i="1"/>
  <c r="G79" i="1"/>
  <c r="G51" i="1"/>
  <c r="H14" i="1"/>
  <c r="H27" i="1"/>
  <c r="H87" i="1"/>
  <c r="H94" i="1"/>
  <c r="H108" i="1"/>
  <c r="H117" i="1"/>
  <c r="H44" i="1"/>
  <c r="H54" i="1"/>
  <c r="H74" i="1"/>
  <c r="H92" i="1"/>
  <c r="H130" i="1"/>
  <c r="H32" i="1"/>
  <c r="H38" i="1"/>
  <c r="H41" i="1"/>
  <c r="H47" i="1"/>
  <c r="H51" i="1"/>
  <c r="H79" i="1"/>
  <c r="H145" i="1"/>
  <c r="F155" i="1"/>
  <c r="H155" i="1" s="1"/>
  <c r="H156" i="1"/>
  <c r="H62" i="1"/>
  <c r="H21" i="1"/>
  <c r="G92" i="1"/>
  <c r="G145" i="1"/>
  <c r="F13" i="1"/>
  <c r="G27" i="1"/>
  <c r="G87" i="1"/>
  <c r="G32" i="1"/>
  <c r="G83" i="1"/>
  <c r="G130" i="1"/>
  <c r="G135" i="1"/>
  <c r="G151" i="1"/>
  <c r="G153" i="1"/>
  <c r="G38" i="1"/>
  <c r="G138" i="1"/>
  <c r="G156" i="1"/>
  <c r="G14" i="1"/>
  <c r="G21" i="1"/>
  <c r="G47" i="1"/>
  <c r="G41" i="1"/>
  <c r="G108" i="1"/>
  <c r="G44" i="1"/>
  <c r="G140" i="1"/>
  <c r="G117" i="1"/>
  <c r="G99" i="1"/>
  <c r="G94" i="1"/>
  <c r="G74" i="1"/>
  <c r="G54" i="1"/>
  <c r="G62" i="1"/>
  <c r="E78" i="1"/>
  <c r="E129" i="1"/>
  <c r="F129" i="1"/>
  <c r="E13" i="1"/>
  <c r="E31" i="1"/>
  <c r="F78" i="1"/>
  <c r="F31" i="1"/>
  <c r="H31" i="1" l="1"/>
  <c r="H78" i="1"/>
  <c r="G155" i="1"/>
  <c r="H129" i="1"/>
  <c r="H13" i="1"/>
  <c r="F158" i="1"/>
  <c r="F12" i="1"/>
  <c r="G31" i="1"/>
  <c r="G13" i="1"/>
  <c r="G129" i="1"/>
  <c r="G78" i="1"/>
  <c r="E12" i="1"/>
  <c r="E158" i="1"/>
  <c r="H12" i="1" l="1"/>
  <c r="H158" i="1"/>
  <c r="G12" i="1"/>
  <c r="G158" i="1"/>
  <c r="I158" i="1"/>
</calcChain>
</file>

<file path=xl/sharedStrings.xml><?xml version="1.0" encoding="utf-8"?>
<sst xmlns="http://schemas.openxmlformats.org/spreadsheetml/2006/main" count="312" uniqueCount="312">
  <si>
    <t>UNIDAD TÉCNICA EJECUTORA DE TITULACIÓN DE TERRENOS DEL ESTADO</t>
  </si>
  <si>
    <t xml:space="preserve">DEPARTAMENTO ADMINISTRATIVO Y FINANCIERO </t>
  </si>
  <si>
    <t>VALORES EN RD$</t>
  </si>
  <si>
    <t>REMUNERACIONES Y CONTRIBUCIONES</t>
  </si>
  <si>
    <t>2.1.1</t>
  </si>
  <si>
    <t xml:space="preserve">   REMUNERACIONES</t>
  </si>
  <si>
    <t xml:space="preserve">2.1.1.1.01 </t>
  </si>
  <si>
    <t>Sueldos empleados fijos</t>
  </si>
  <si>
    <t>2.1.1.2.08</t>
  </si>
  <si>
    <t>Empleados temporales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</si>
  <si>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</si>
  <si>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</si>
  <si>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</si>
  <si>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</si>
  <si>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</si>
  <si>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</si>
  <si>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</si>
  <si>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</si>
  <si>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</si>
  <si>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 xml:space="preserve">   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</si>
  <si>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</si>
  <si>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</si>
  <si>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</si>
  <si>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</si>
  <si>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</si>
  <si>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</si>
  <si>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</si>
  <si>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</si>
  <si>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</si>
  <si>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 xml:space="preserve">  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</si>
  <si>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</si>
  <si>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</si>
  <si>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</si>
  <si>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</si>
  <si>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</si>
  <si>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</si>
  <si>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</si>
  <si>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</si>
  <si>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 xml:space="preserve">   SERVICIOS BÁSICOS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</si>
  <si>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</si>
  <si>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</si>
  <si>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</si>
  <si>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</si>
  <si>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</si>
  <si>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</si>
  <si>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</si>
  <si>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</si>
  <si>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</si>
  <si>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</si>
  <si>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</si>
  <si>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 xml:space="preserve">    PUBLICIDAD, IMPRESIÓN Y ENCUADERNACIÓN</t>
  </si>
  <si>
    <t>2.2.2.1.03</t>
  </si>
  <si>
    <t>Publicaciones de avisos oficiales</t>
  </si>
  <si>
    <t>2.2.2.2.01</t>
  </si>
  <si>
    <t>Impresión, encuadernación y rotulación</t>
  </si>
  <si>
    <t>2.2.3</t>
  </si>
  <si>
    <t xml:space="preserve">    VIÁTICOS</t>
  </si>
  <si>
    <t>2.2.3.1.01</t>
  </si>
  <si>
    <t>Viáticos dentro del país</t>
  </si>
  <si>
    <t>2.2.3.2.01</t>
  </si>
  <si>
    <t>Viaticos fuera del país</t>
  </si>
  <si>
    <t>2.2.4</t>
  </si>
  <si>
    <t xml:space="preserve">    TRANSPORTE Y ALMACENAJE</t>
  </si>
  <si>
    <t>2.2.4.1.01</t>
  </si>
  <si>
    <t>Pasajes y gastos de transporte</t>
  </si>
  <si>
    <t>2.2.4.4.01</t>
  </si>
  <si>
    <t>Peaje</t>
  </si>
  <si>
    <t>2.2.5</t>
  </si>
  <si>
    <t xml:space="preserve">    ALQUILERES Y RENTAS   </t>
  </si>
  <si>
    <t>2.2.5.1.01</t>
  </si>
  <si>
    <t>Alquileres y rentas de edificaciones y locales</t>
  </si>
  <si>
    <t>2.2.5.4.01</t>
  </si>
  <si>
    <t>Alquileres de equipos de transporte, tracción y elevación</t>
  </si>
  <si>
    <t>2.2.5.9.01</t>
  </si>
  <si>
    <t>Licencias Informáticas</t>
  </si>
  <si>
    <t>2.2.6</t>
  </si>
  <si>
    <t xml:space="preserve">   SEGUROS  </t>
  </si>
  <si>
    <t>2.2.6.2.01</t>
  </si>
  <si>
    <t>Seguro de bienes muebles</t>
  </si>
  <si>
    <t>2.2.6.3.01</t>
  </si>
  <si>
    <t>Seguros de personas</t>
  </si>
  <si>
    <t>2.2.7</t>
  </si>
  <si>
    <t>2.2.7.1.01</t>
  </si>
  <si>
    <t>Reparaciones y mantenimientos menores en edificaciones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</si>
  <si>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</si>
  <si>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</si>
  <si>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</si>
  <si>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</si>
  <si>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</si>
  <si>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</si>
  <si>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</si>
  <si>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</si>
  <si>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</si>
  <si>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</si>
  <si>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</si>
  <si>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</si>
  <si>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</si>
  <si>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 xml:space="preserve">   OTROS SERVICIOS NO INCLUIDOS EN CONCEPTOS ANTERIORES</t>
  </si>
  <si>
    <t>2.2.8.2.01</t>
  </si>
  <si>
    <t>Comisiones y gastos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</si>
  <si>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</si>
  <si>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</si>
  <si>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</si>
  <si>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</si>
  <si>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</si>
  <si>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</si>
  <si>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</si>
  <si>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</si>
  <si>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</si>
  <si>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</si>
  <si>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</si>
  <si>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</si>
  <si>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</si>
  <si>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</si>
  <si>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</si>
  <si>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</si>
  <si>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</si>
  <si>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</si>
  <si>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</si>
  <si>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</si>
  <si>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2.2.9</t>
  </si>
  <si>
    <t xml:space="preserve">   OTRAS CONTRATACIONES DE SERVICIOS</t>
  </si>
  <si>
    <t>2.2.9.1.01</t>
  </si>
  <si>
    <t>Otras contrataciones de servicios</t>
  </si>
  <si>
    <t>2.2.9.2.01</t>
  </si>
  <si>
    <t>Servicios de alimentación</t>
  </si>
  <si>
    <t>2.2.9.2.03</t>
  </si>
  <si>
    <t>Servicios de Catering</t>
  </si>
  <si>
    <t xml:space="preserve">MATERIALES Y SUMINISTROS </t>
  </si>
  <si>
    <t>2.3.1</t>
  </si>
  <si>
    <t xml:space="preserve">   ALIMENTOS Y PRODUCTOS AGROFORESTALES</t>
  </si>
  <si>
    <t>2.3.1.1.01</t>
  </si>
  <si>
    <t>Alimentos y bebidas para personas</t>
  </si>
  <si>
    <t>2.3.1.3.03</t>
  </si>
  <si>
    <t>Productos forestales</t>
  </si>
  <si>
    <t>2.3.1.4.01</t>
  </si>
  <si>
    <t>Madera, corcho y sus manufacturas</t>
  </si>
  <si>
    <t>2.3.2</t>
  </si>
  <si>
    <t xml:space="preserve">   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</si>
  <si>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</si>
  <si>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</si>
  <si>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</si>
  <si>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</si>
  <si>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</si>
  <si>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</si>
  <si>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2.3.3</t>
  </si>
  <si>
    <t xml:space="preserve">  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</si>
  <si>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</si>
  <si>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</si>
  <si>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</si>
  <si>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</si>
  <si>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</si>
  <si>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</si>
  <si>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2.3.3.6.01</t>
  </si>
  <si>
    <t>Especies timbrados y valoradas</t>
  </si>
  <si>
    <t>2.3.4</t>
  </si>
  <si>
    <t xml:space="preserve">   PRODUCTOS FARMACÉUTICOS</t>
  </si>
  <si>
    <t>2.3.4.1.01</t>
  </si>
  <si>
    <t>Productos medicinales para uso humano</t>
  </si>
  <si>
    <t>2.3.5</t>
  </si>
  <si>
    <t xml:space="preserve">   CUERO, CAUCHO Y PLÁSTICO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</si>
  <si>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</si>
  <si>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</si>
  <si>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</si>
  <si>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</si>
  <si>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</si>
  <si>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</si>
  <si>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</si>
  <si>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Plástico</t>
  </si>
  <si>
    <t>2.3.6</t>
  </si>
  <si>
    <t xml:space="preserve">   PRODUCTOS DE MINERALES, METÁLICOS Y NO METÁLICOS</t>
  </si>
  <si>
    <t>2.3.6.1.01</t>
  </si>
  <si>
    <t>Productos de cemento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</si>
  <si>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</si>
  <si>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</si>
  <si>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</si>
  <si>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</si>
  <si>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</si>
  <si>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</si>
  <si>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</si>
  <si>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</si>
  <si>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</si>
  <si>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</si>
  <si>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2.3.7</t>
  </si>
  <si>
    <t xml:space="preserve">   COMBUSTIBLE,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</si>
  <si>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</si>
  <si>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</si>
  <si>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</si>
  <si>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</si>
  <si>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</si>
  <si>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</si>
  <si>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</si>
  <si>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</si>
  <si>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</si>
  <si>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</si>
  <si>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</si>
  <si>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</si>
  <si>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</si>
  <si>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</si>
  <si>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</si>
  <si>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</si>
  <si>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</si>
  <si>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 xml:space="preserve">   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</si>
  <si>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</si>
  <si>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</si>
  <si>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</si>
  <si>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</si>
  <si>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2.3.9.2.02</t>
  </si>
  <si>
    <t>Útiles y materiales escolares y de enseñanzas</t>
  </si>
  <si>
    <t>2.3.9.3.01</t>
  </si>
  <si>
    <t>Útiles menores médico, quirúrgicos o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</si>
  <si>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</si>
  <si>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</si>
  <si>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</si>
  <si>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</si>
  <si>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</si>
  <si>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</si>
  <si>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</si>
  <si>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</si>
  <si>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</si>
  <si>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n.i.p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</si>
  <si>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</si>
  <si>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</si>
  <si>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</si>
  <si>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</si>
  <si>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</si>
  <si>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</si>
  <si>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 xml:space="preserve">   MOBILIARIO Y EQUIPO   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</si>
  <si>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</si>
  <si>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</si>
  <si>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</si>
  <si>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</si>
  <si>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</si>
  <si>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</si>
  <si>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</si>
  <si>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</si>
  <si>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2.6.2</t>
  </si>
  <si>
    <t xml:space="preserve">   MOBILIARIOS Y EQUIPOS DE AUDIO, AUDIOVISUAL, RECREATIVO Y EDUCACIONAL</t>
  </si>
  <si>
    <t>2.6.2.1.01</t>
  </si>
  <si>
    <t>Equipos y Aparatos Audiovisuales</t>
  </si>
  <si>
    <t>2.6.2.3.01</t>
  </si>
  <si>
    <t>Cámaras fotográficas y de video</t>
  </si>
  <si>
    <t>2.6.3</t>
  </si>
  <si>
    <t xml:space="preserve">   EQUIPO E INSTRUMENTAL, CIENTÍFICO Y LABORATORIO</t>
  </si>
  <si>
    <t>2.6.3.4.01</t>
  </si>
  <si>
    <t>Equipos e instrumentos de medición científica</t>
  </si>
  <si>
    <t>2.6.4</t>
  </si>
  <si>
    <t xml:space="preserve">   VEHÍCULOS Y EQUIPOS DE TRANSPORTE, TRACCIÓN Y ELEVACIÓN</t>
  </si>
  <si>
    <t>2.6.4.1.01</t>
  </si>
  <si>
    <t>Automóviles y camiones</t>
  </si>
  <si>
    <t>2.6.4.3.01</t>
  </si>
  <si>
    <t>Equipo aeronáutico</t>
  </si>
  <si>
    <t>2.6.4.6.01</t>
  </si>
  <si>
    <t>Equipo de tracción</t>
  </si>
  <si>
    <t>2.6.4.8.01</t>
  </si>
  <si>
    <t>Otros equipos de transporte</t>
  </si>
  <si>
    <t>2.6.5</t>
  </si>
  <si>
    <t xml:space="preserve">   MAQUINARIAS, OTROS EQUIPOS Y HERRAMIENTAS</t>
  </si>
  <si>
    <t>2.6.5.2.01</t>
  </si>
  <si>
    <t>Maquinaria y equipo industrial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</si>
  <si>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</si>
  <si>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</si>
  <si>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</si>
  <si>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</si>
  <si>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</si>
  <si>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</si>
  <si>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</si>
  <si>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</si>
  <si>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2.6.6</t>
  </si>
  <si>
    <t xml:space="preserve">   EQUIPOS DE DEFENSA Y SEGURIDAD</t>
  </si>
  <si>
    <t>2.6.6.2.01</t>
  </si>
  <si>
    <t>Equipos de seguridad</t>
  </si>
  <si>
    <t>2.6.8</t>
  </si>
  <si>
    <t xml:space="preserve">   BIENES INTANGIBLES</t>
  </si>
  <si>
    <t>2.6.8.3.01</t>
  </si>
  <si>
    <t>Programas de informática</t>
  </si>
  <si>
    <t>OBRAS</t>
  </si>
  <si>
    <t>2.7.1</t>
  </si>
  <si>
    <t xml:space="preserve">   OBRAS EN EDIFICACIONES</t>
  </si>
  <si>
    <t>2.7.1.2.01</t>
  </si>
  <si>
    <t>Obras para edificación no residencial</t>
  </si>
  <si>
    <t>Total General</t>
  </si>
  <si>
    <t>Observaciones:</t>
  </si>
  <si>
    <t>Revisado por:</t>
  </si>
  <si>
    <t>Enc. División Financiera</t>
  </si>
  <si>
    <t>Presupuesto Vigente</t>
  </si>
  <si>
    <t>Balance</t>
  </si>
  <si>
    <t>%</t>
  </si>
  <si>
    <t>2.3.6.4.06</t>
  </si>
  <si>
    <t>Productos abrasivos</t>
  </si>
  <si>
    <t>2.3.6.2.03</t>
  </si>
  <si>
    <t>Productos de porcelana</t>
  </si>
  <si>
    <t>2.1.2.2.03</t>
  </si>
  <si>
    <t>Pago de horas extraordinarias</t>
  </si>
  <si>
    <t xml:space="preserve"> Devengado</t>
  </si>
  <si>
    <t>Presupuesto Inicial</t>
  </si>
  <si>
    <t>Presupuesto Modificado</t>
  </si>
  <si>
    <t>2.  GASTOS</t>
  </si>
  <si>
    <t>SERVICIOS DE CONSERVACIÓN, REPARACIONES MENORES E INSTALACIONES TEMPORALES</t>
  </si>
  <si>
    <t>________________________________________</t>
  </si>
  <si>
    <t xml:space="preserve">                      Marian Chantal Then</t>
  </si>
  <si>
    <t xml:space="preserve">                       Analista Financiera</t>
  </si>
  <si>
    <t>PRESUPUESTO DE GASTOS Y APLICACIONES FINANCIERAS AL 31/01/2026</t>
  </si>
  <si>
    <t>DESCRIPCIÓN</t>
  </si>
  <si>
    <t xml:space="preserve">                          Preparado por:</t>
  </si>
  <si>
    <r>
      <rPr>
        <u/>
        <sz val="10"/>
        <color theme="1"/>
        <rFont val="Arial  "/>
      </rPr>
      <t>Presupuesto Aprobado</t>
    </r>
    <r>
      <rPr>
        <sz val="10"/>
        <color theme="1"/>
        <rFont val="Arial  "/>
      </rPr>
      <t>: Se refiere al presupuesto aprobado en la Ley de Presupuesto General del Estado.</t>
    </r>
  </si>
  <si>
    <r>
      <rPr>
        <u/>
        <sz val="10"/>
        <color theme="1"/>
        <rFont val="Arial  "/>
      </rPr>
      <t>Presupuesto Modificado</t>
    </r>
    <r>
      <rPr>
        <sz val="10"/>
        <color theme="1"/>
        <rFont val="Arial  "/>
      </rPr>
      <t>: Se refiere al presupuesto aprobado en caso de que el Congreso Nacional apruebe un presupuesto complementario.</t>
    </r>
  </si>
  <si>
    <r>
      <rPr>
        <u/>
        <sz val="10"/>
        <color theme="1"/>
        <rFont val="Arial  "/>
      </rPr>
      <t>Total Devengado</t>
    </r>
    <r>
      <rPr>
        <sz val="10"/>
        <color theme="1"/>
        <rFont val="Arial  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</si>
  <si>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Arosa Echenique Benedicto</t>
  </si>
  <si>
    <t>Aprobado por:</t>
  </si>
  <si>
    <t>María Altagracia Sánchez Ureña</t>
  </si>
  <si>
    <t>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</si>
</sst>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 "/>
    </font>
    <font>
      <b/>
      <sz val="10"/>
      <color theme="0"/>
      <name val="Arial  "/>
    </font>
    <font>
      <b/>
      <i/>
      <sz val="10"/>
      <color theme="0"/>
      <name val="Arial  "/>
    </font>
    <font>
      <b/>
      <i/>
      <sz val="10"/>
      <name val="Arial  "/>
    </font>
    <font>
      <b/>
      <i/>
      <sz val="10"/>
      <color theme="1"/>
      <name val="Arial  "/>
    </font>
    <font>
      <b/>
      <sz val="10"/>
      <color rgb="FF0033CC"/>
      <name val="Arial  "/>
    </font>
    <font>
      <b/>
      <sz val="10"/>
      <color theme="1"/>
      <name val="Arial  "/>
    </font>
    <font>
      <i/>
      <sz val="10"/>
      <color theme="1"/>
      <name val="Arial  "/>
    </font>
    <font>
      <b/>
      <i/>
      <sz val="10"/>
      <color rgb="FF000000"/>
      <name val="Arial  "/>
    </font>
    <font>
      <b/>
      <i/>
      <sz val="10"/>
      <color rgb="FFFF0000"/>
      <name val="Arial  "/>
    </font>
    <font>
      <u/>
      <sz val="10"/>
      <color theme="1"/>
      <name val="Arial  "/>
    </font>
    <font>
      <b/>
      <sz val="11"/>
      <color rgb="FF0033CC"/>
      <name val="Arial  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49" fontId="4" fillId="0" borderId="0" xfId="0" applyNumberFormat="1" applyFont="1" applyAlignment="1">
      <alignment vertical="center"/>
    </xf>
    <xf numFmtId="0" fontId="3" fillId="0" borderId="0" xfId="0" applyFont="1"/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49" fontId="7" fillId="3" borderId="8" xfId="1" applyNumberFormat="1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/>
    </xf>
    <xf numFmtId="49" fontId="7" fillId="3" borderId="5" xfId="1" applyNumberFormat="1" applyFont="1" applyFill="1" applyBorder="1" applyAlignment="1">
      <alignment horizontal="center" vertical="center" wrapText="1" shrinkToFit="1"/>
    </xf>
    <xf numFmtId="49" fontId="5" fillId="0" borderId="0" xfId="1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39" fontId="5" fillId="0" borderId="0" xfId="1" applyNumberFormat="1" applyFont="1" applyBorder="1" applyAlignment="1">
      <alignment horizontal="right" vertical="center"/>
    </xf>
    <xf numFmtId="43" fontId="5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6" fillId="2" borderId="12" xfId="1" applyNumberFormat="1" applyFont="1" applyFill="1" applyBorder="1" applyAlignment="1">
      <alignment horizontal="center" vertical="center" wrapText="1"/>
    </xf>
    <xf numFmtId="39" fontId="6" fillId="2" borderId="3" xfId="1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9" fontId="6" fillId="2" borderId="6" xfId="1" applyNumberFormat="1" applyFont="1" applyFill="1" applyBorder="1" applyAlignment="1">
      <alignment horizontal="center" vertical="center" wrapText="1"/>
    </xf>
    <xf numFmtId="39" fontId="6" fillId="2" borderId="5" xfId="1" applyNumberFormat="1" applyFont="1" applyFill="1" applyBorder="1" applyAlignment="1">
      <alignment horizontal="center" vertical="center" wrapText="1"/>
    </xf>
    <xf numFmtId="39" fontId="7" fillId="3" borderId="13" xfId="1" applyNumberFormat="1" applyFont="1" applyFill="1" applyBorder="1" applyAlignment="1">
      <alignment horizontal="right" vertical="center"/>
    </xf>
    <xf numFmtId="39" fontId="7" fillId="3" borderId="8" xfId="1" applyNumberFormat="1" applyFont="1" applyFill="1" applyBorder="1" applyAlignment="1">
      <alignment horizontal="right" vertical="center"/>
    </xf>
    <xf numFmtId="39" fontId="7" fillId="3" borderId="11" xfId="1" applyNumberFormat="1" applyFont="1" applyFill="1" applyBorder="1" applyAlignment="1">
      <alignment horizontal="right" vertical="center"/>
    </xf>
    <xf numFmtId="10" fontId="7" fillId="3" borderId="10" xfId="1" applyNumberFormat="1" applyFont="1" applyFill="1" applyBorder="1" applyAlignment="1">
      <alignment horizontal="right" vertical="center"/>
    </xf>
    <xf numFmtId="43" fontId="12" fillId="0" borderId="0" xfId="1" applyFont="1" applyAlignment="1">
      <alignment vertical="center"/>
    </xf>
    <xf numFmtId="10" fontId="12" fillId="0" borderId="0" xfId="2" applyNumberFormat="1" applyFont="1" applyAlignment="1">
      <alignment vertical="center"/>
    </xf>
    <xf numFmtId="0" fontId="12" fillId="0" borderId="0" xfId="0" applyFont="1" applyAlignment="1">
      <alignment vertical="center"/>
    </xf>
    <xf numFmtId="39" fontId="13" fillId="4" borderId="11" xfId="1" applyNumberFormat="1" applyFont="1" applyFill="1" applyBorder="1" applyAlignment="1">
      <alignment horizontal="right" vertical="center" shrinkToFit="1"/>
    </xf>
    <xf numFmtId="2" fontId="13" fillId="4" borderId="11" xfId="1" applyNumberFormat="1" applyFont="1" applyFill="1" applyBorder="1" applyAlignment="1">
      <alignment horizontal="right" vertical="center" shrinkToFit="1"/>
    </xf>
    <xf numFmtId="39" fontId="13" fillId="4" borderId="10" xfId="1" applyNumberFormat="1" applyFont="1" applyFill="1" applyBorder="1" applyAlignment="1">
      <alignment horizontal="right" vertical="center" shrinkToFit="1"/>
    </xf>
    <xf numFmtId="10" fontId="13" fillId="4" borderId="10" xfId="1" applyNumberFormat="1" applyFont="1" applyFill="1" applyBorder="1" applyAlignment="1">
      <alignment horizontal="right" vertical="center" shrinkToFit="1"/>
    </xf>
    <xf numFmtId="39" fontId="9" fillId="5" borderId="11" xfId="1" applyNumberFormat="1" applyFont="1" applyFill="1" applyBorder="1" applyAlignment="1">
      <alignment horizontal="right" vertical="center"/>
    </xf>
    <xf numFmtId="43" fontId="9" fillId="5" borderId="11" xfId="1" applyFont="1" applyFill="1" applyBorder="1" applyAlignment="1">
      <alignment horizontal="right" vertical="center"/>
    </xf>
    <xf numFmtId="39" fontId="9" fillId="5" borderId="10" xfId="1" applyNumberFormat="1" applyFont="1" applyFill="1" applyBorder="1" applyAlignment="1">
      <alignment horizontal="right" vertical="center"/>
    </xf>
    <xf numFmtId="10" fontId="9" fillId="5" borderId="10" xfId="1" applyNumberFormat="1" applyFont="1" applyFill="1" applyBorder="1" applyAlignment="1">
      <alignment horizontal="right" vertical="center"/>
    </xf>
    <xf numFmtId="43" fontId="9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39" fontId="5" fillId="0" borderId="11" xfId="1" applyNumberFormat="1" applyFont="1" applyFill="1" applyBorder="1" applyAlignment="1">
      <alignment horizontal="right" vertical="center"/>
    </xf>
    <xf numFmtId="39" fontId="5" fillId="0" borderId="10" xfId="1" applyNumberFormat="1" applyFont="1" applyFill="1" applyBorder="1" applyAlignment="1">
      <alignment horizontal="right" vertical="center"/>
    </xf>
    <xf numFmtId="10" fontId="5" fillId="0" borderId="10" xfId="1" applyNumberFormat="1" applyFont="1" applyFill="1" applyBorder="1" applyAlignment="1">
      <alignment horizontal="right" vertical="center"/>
    </xf>
    <xf numFmtId="43" fontId="5" fillId="0" borderId="11" xfId="1" applyFont="1" applyFill="1" applyBorder="1" applyAlignment="1">
      <alignment horizontal="right" vertical="center"/>
    </xf>
    <xf numFmtId="43" fontId="14" fillId="0" borderId="0" xfId="1" applyFont="1" applyAlignment="1">
      <alignment vertical="center"/>
    </xf>
    <xf numFmtId="43" fontId="13" fillId="4" borderId="11" xfId="1" applyFont="1" applyFill="1" applyBorder="1" applyAlignment="1">
      <alignment horizontal="right" vertical="center" shrinkToFit="1"/>
    </xf>
    <xf numFmtId="43" fontId="9" fillId="0" borderId="0" xfId="1" applyFont="1" applyBorder="1" applyAlignment="1">
      <alignment vertical="center"/>
    </xf>
    <xf numFmtId="39" fontId="5" fillId="0" borderId="6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39" fontId="12" fillId="5" borderId="11" xfId="1" applyNumberFormat="1" applyFont="1" applyFill="1" applyBorder="1" applyAlignment="1">
      <alignment horizontal="right" vertical="center"/>
    </xf>
    <xf numFmtId="39" fontId="12" fillId="5" borderId="10" xfId="1" applyNumberFormat="1" applyFont="1" applyFill="1" applyBorder="1" applyAlignment="1">
      <alignment horizontal="right" vertical="center"/>
    </xf>
    <xf numFmtId="10" fontId="12" fillId="5" borderId="10" xfId="1" applyNumberFormat="1" applyFont="1" applyFill="1" applyBorder="1" applyAlignment="1">
      <alignment horizontal="right" vertical="center"/>
    </xf>
    <xf numFmtId="39" fontId="7" fillId="3" borderId="6" xfId="1" applyNumberFormat="1" applyFont="1" applyFill="1" applyBorder="1" applyAlignment="1">
      <alignment horizontal="right" vertical="center" shrinkToFit="1"/>
    </xf>
    <xf numFmtId="39" fontId="7" fillId="3" borderId="5" xfId="1" applyNumberFormat="1" applyFont="1" applyFill="1" applyBorder="1" applyAlignment="1">
      <alignment horizontal="right" vertical="center" shrinkToFit="1"/>
    </xf>
    <xf numFmtId="10" fontId="7" fillId="3" borderId="5" xfId="1" applyNumberFormat="1" applyFont="1" applyFill="1" applyBorder="1" applyAlignment="1">
      <alignment horizontal="right" vertical="center" shrinkToFit="1"/>
    </xf>
    <xf numFmtId="2" fontId="5" fillId="0" borderId="0" xfId="1" applyNumberFormat="1" applyFont="1" applyBorder="1" applyAlignment="1">
      <alignment horizontal="right" vertical="center"/>
    </xf>
    <xf numFmtId="49" fontId="5" fillId="0" borderId="0" xfId="1" applyNumberFormat="1" applyFont="1" applyBorder="1" applyAlignment="1">
      <alignment horizontal="right" vertical="center"/>
    </xf>
    <xf numFmtId="2" fontId="5" fillId="0" borderId="0" xfId="0" applyNumberFormat="1" applyFont="1"/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3" fontId="15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/>
    <xf numFmtId="43" fontId="11" fillId="0" borderId="0" xfId="1" applyFont="1" applyAlignment="1">
      <alignment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5" fillId="0" borderId="0" xfId="1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horizontal="right" vertical="center"/>
    </xf>
    <xf numFmtId="39" fontId="5" fillId="0" borderId="17" xfId="1" applyNumberFormat="1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39" fontId="5" fillId="0" borderId="15" xfId="1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 wrapText="1"/>
    </xf>
    <xf numFmtId="10" fontId="5" fillId="0" borderId="5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39" fontId="4" fillId="0" borderId="0" xfId="1" applyNumberFormat="1" applyFont="1" applyBorder="1" applyAlignment="1">
      <alignment horizontal="center" vertical="center"/>
    </xf>
    <xf numFmtId="39" fontId="4" fillId="0" borderId="0" xfId="1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95247</xdr:colOff>
      <xdr:row>0</xdr:row>
      <xdr:rowOff>99786</xdr:rowOff>
    </xdr:from>
    <xdr:to>
      <xdr:col>1</xdr:col>
      <xdr:colOff>1375143</xdr:colOff>
      <xdr:row>5</xdr:row>
      <xdr:rowOff>148564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AD203BA6-58EF-4AF3-9691-ECB9DC8E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7" y="99786"/>
          <a:ext cx="2105396" cy="7790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518584</xdr:colOff>
      <xdr:row>0</xdr:row>
      <xdr:rowOff>63500</xdr:rowOff>
    </xdr:from>
    <xdr:ext cx="1547816" cy="1192022"/>
    <xdr:pic>
      <xdr:nvPicPr>
        <xdr:cNvPr id="3" name="Picture 1">
          <a:extLst>
            <a:ext uri="{FF2B5EF4-FFF2-40B4-BE49-F238E27FC236}">
              <a16:creationId xmlns:a16="http://schemas.microsoft.com/office/drawing/2014/main" id="{3EBFB365-4BAA-4738-B768-CA1F7E2D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834" y="63500"/>
          <a:ext cx="1547816" cy="11920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FBA1E-05B7-4CD7-9C04-3823897A4E68}">
  <sheetPr>
    <tabColor rgb="FF00B0F0"/>
  </sheetPr>
  <dimension ref="A1:U174"/>
  <sheetViews>
    <sheetView showGridLines="0" tabSelected="1" topLeftCell="A141" zoomScale="90" zoomScaleNormal="90" zoomScaleSheetLayoutView="70" workbookViewId="0">
      <selection activeCell="B38" sqref="B38"/>
    </sheetView>
  </sheetViews>
  <sheetFormatPr baseColWidth="10" defaultColWidth="8.7109375" defaultRowHeight="12.75"/>
  <cols>
    <col min="1" max="1" width="12.42578125" style="5" customWidth="1"/>
    <col min="2" max="2" width="45.7109375" style="6" customWidth="1"/>
    <col min="3" max="3" width="17.140625" style="32" customWidth="1"/>
    <col min="4" max="4" width="15.7109375" style="31" customWidth="1"/>
    <col min="5" max="5" width="15.85546875" style="33" customWidth="1"/>
    <col min="6" max="6" width="15.28515625" style="94" customWidth="1"/>
    <col min="7" max="7" width="17.7109375" style="94" customWidth="1"/>
    <col min="8" max="8" width="14.85546875" style="94" customWidth="1"/>
    <col min="9" max="10" width="18.7109375" style="35" bestFit="1" customWidth="1"/>
    <col min="11" max="11" width="10.28515625" style="5" bestFit="1" customWidth="1"/>
    <col min="12" max="16384" width="8.7109375" style="5"/>
  </cols>
  <sheetData>
    <row r="1" spans="1:21">
      <c r="F1" s="34"/>
      <c r="G1" s="34"/>
      <c r="H1" s="34"/>
    </row>
    <row r="2" spans="1:21">
      <c r="F2" s="34"/>
      <c r="G2" s="34"/>
      <c r="H2" s="34"/>
    </row>
    <row r="3" spans="1:21" ht="3" customHeight="1">
      <c r="F3" s="34"/>
      <c r="G3" s="34"/>
      <c r="H3" s="34"/>
    </row>
    <row r="4" spans="1:21">
      <c r="F4" s="34"/>
      <c r="G4" s="34"/>
      <c r="H4" s="34"/>
    </row>
    <row r="5" spans="1:21" ht="16.5" customHeight="1">
      <c r="F5" s="34"/>
      <c r="G5" s="34"/>
      <c r="H5" s="34"/>
    </row>
    <row r="6" spans="1:21" ht="22.5" customHeight="1">
      <c r="A6" s="95" t="s">
        <v>0</v>
      </c>
      <c r="B6" s="95"/>
      <c r="C6" s="95"/>
      <c r="D6" s="95"/>
      <c r="E6" s="95"/>
      <c r="F6" s="95"/>
      <c r="G6" s="95"/>
      <c r="H6" s="95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4.25" customHeight="1">
      <c r="A7" s="37" t="s">
        <v>1</v>
      </c>
      <c r="B7" s="37"/>
      <c r="C7" s="37"/>
      <c r="D7" s="37"/>
      <c r="E7" s="37"/>
      <c r="F7" s="37"/>
      <c r="G7" s="37"/>
      <c r="H7" s="37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1" ht="13.5" customHeight="1">
      <c r="A8" s="37" t="s">
        <v>302</v>
      </c>
      <c r="B8" s="37"/>
      <c r="C8" s="37"/>
      <c r="D8" s="37"/>
      <c r="E8" s="37"/>
      <c r="F8" s="37"/>
      <c r="G8" s="37"/>
      <c r="H8" s="37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21" ht="24.75" customHeight="1">
      <c r="A9" s="39" t="s">
        <v>2</v>
      </c>
      <c r="B9" s="39"/>
      <c r="C9" s="39"/>
      <c r="D9" s="39"/>
      <c r="E9" s="39"/>
      <c r="F9" s="39"/>
      <c r="G9" s="39"/>
      <c r="H9" s="39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>
      <c r="A10" s="7" t="s">
        <v>303</v>
      </c>
      <c r="B10" s="8"/>
      <c r="C10" s="41" t="s">
        <v>295</v>
      </c>
      <c r="D10" s="42" t="s">
        <v>296</v>
      </c>
      <c r="E10" s="42" t="s">
        <v>285</v>
      </c>
      <c r="F10" s="43" t="s">
        <v>294</v>
      </c>
      <c r="G10" s="43" t="s">
        <v>286</v>
      </c>
      <c r="H10" s="44" t="s">
        <v>287</v>
      </c>
    </row>
    <row r="11" spans="1:21">
      <c r="A11" s="9"/>
      <c r="B11" s="10"/>
      <c r="C11" s="45"/>
      <c r="D11" s="46"/>
      <c r="E11" s="46"/>
      <c r="F11" s="47"/>
      <c r="G11" s="47"/>
      <c r="H11" s="48"/>
    </row>
    <row r="12" spans="1:21" s="55" customFormat="1" ht="15.75" customHeight="1">
      <c r="A12" s="11" t="s">
        <v>297</v>
      </c>
      <c r="B12" s="12"/>
      <c r="C12" s="49">
        <f>+C13+C31+C78+C129+C155</f>
        <v>719551010</v>
      </c>
      <c r="D12" s="49">
        <f>+D13+D31+D78+D129+D155</f>
        <v>1.1641532182693481E-10</v>
      </c>
      <c r="E12" s="49">
        <f>+E13+E31+E78+E129+E155</f>
        <v>719551010</v>
      </c>
      <c r="F12" s="50">
        <f>+F13+F31+F78+F129+F155</f>
        <v>29866247.93</v>
      </c>
      <c r="G12" s="51">
        <f t="shared" ref="G12:G43" si="0">E12-F12</f>
        <v>689684762.07000005</v>
      </c>
      <c r="H12" s="52">
        <f>F12/E12</f>
        <v>4.1506783417620388E-2</v>
      </c>
      <c r="I12" s="53"/>
      <c r="J12" s="53"/>
      <c r="K12" s="54"/>
    </row>
    <row r="13" spans="1:21" s="55" customFormat="1" ht="18" customHeight="1">
      <c r="A13" s="13">
        <v>2.1</v>
      </c>
      <c r="B13" s="14" t="s">
        <v>3</v>
      </c>
      <c r="C13" s="56">
        <f>+C14+C21+C27</f>
        <v>389594296</v>
      </c>
      <c r="D13" s="57">
        <f>+D14+D21+D27</f>
        <v>-1.8917489796876907E-10</v>
      </c>
      <c r="E13" s="56">
        <f>+E14+E21+E27</f>
        <v>389594296</v>
      </c>
      <c r="F13" s="58">
        <f>+F14+F21+F27</f>
        <v>25803530.649999999</v>
      </c>
      <c r="G13" s="56">
        <f t="shared" si="0"/>
        <v>363790765.35000002</v>
      </c>
      <c r="H13" s="59">
        <f t="shared" ref="H13:H76" si="1">F13/E13</f>
        <v>6.6231797834124348E-2</v>
      </c>
      <c r="I13" s="53"/>
      <c r="J13" s="53"/>
    </row>
    <row r="14" spans="1:21" s="65" customFormat="1" ht="15" customHeight="1">
      <c r="A14" s="15" t="s">
        <v>4</v>
      </c>
      <c r="B14" s="16" t="s">
        <v>5</v>
      </c>
      <c r="C14" s="60">
        <f>SUM(C15:C20)</f>
        <v>294005323</v>
      </c>
      <c r="D14" s="61">
        <f>SUM(D15:D20)</f>
        <v>-864065.96000000008</v>
      </c>
      <c r="E14" s="60">
        <f>SUM(E15:E20)</f>
        <v>293141257.04000002</v>
      </c>
      <c r="F14" s="62">
        <f>SUM(F15:F20)</f>
        <v>21840483.329999998</v>
      </c>
      <c r="G14" s="60">
        <f t="shared" si="0"/>
        <v>271300773.71000004</v>
      </c>
      <c r="H14" s="63">
        <f t="shared" si="1"/>
        <v>7.4504979444158542E-2</v>
      </c>
      <c r="I14" s="64"/>
      <c r="J14" s="64"/>
    </row>
    <row r="15" spans="1:21" ht="20.100000000000001" customHeight="1">
      <c r="A15" s="17" t="s">
        <v>6</v>
      </c>
      <c r="B15" s="18" t="s">
        <v>7</v>
      </c>
      <c r="C15" s="66">
        <f>E15-D15</f>
        <v>105417600</v>
      </c>
      <c r="D15" s="66">
        <v>190200</v>
      </c>
      <c r="E15" s="66">
        <v>105607800</v>
      </c>
      <c r="F15" s="67">
        <v>8650650</v>
      </c>
      <c r="G15" s="66">
        <f t="shared" si="0"/>
        <v>96957150</v>
      </c>
      <c r="H15" s="68">
        <f t="shared" si="1"/>
        <v>8.191298370006761E-2</v>
      </c>
    </row>
    <row r="16" spans="1:21" ht="20.100000000000001" customHeight="1">
      <c r="A16" s="17" t="s">
        <v>8</v>
      </c>
      <c r="B16" s="18" t="s">
        <v>9</v>
      </c>
      <c r="C16" s="66">
        <f t="shared" ref="C16:C20" si="2">E16-D16</f>
        <v>157388083</v>
      </c>
      <c r="D16" s="69">
        <v>-942388.75</v>
      </c>
      <c r="E16" s="66">
        <v>156445694.25</v>
      </c>
      <c r="F16" s="67">
        <v>12757833.33</v>
      </c>
      <c r="G16" s="66">
        <f t="shared" si="0"/>
        <v>143687860.91999999</v>
      </c>
      <c r="H16" s="68">
        <f t="shared" si="1"/>
        <v>8.1547999075084809E-2</v>
      </c>
    </row>
    <row r="17" spans="1:10" ht="20.100000000000001" customHeight="1">
      <c r="A17" s="17" t="s">
        <v>10</v>
      </c>
      <c r="B17" s="18" t="s">
        <v>11</v>
      </c>
      <c r="C17" s="66">
        <f t="shared" si="2"/>
        <v>5268000</v>
      </c>
      <c r="D17" s="66">
        <v>0</v>
      </c>
      <c r="E17" s="66">
        <v>5268000</v>
      </c>
      <c r="F17" s="67">
        <v>432000</v>
      </c>
      <c r="G17" s="66">
        <f t="shared" si="0"/>
        <v>4836000</v>
      </c>
      <c r="H17" s="68">
        <f t="shared" si="1"/>
        <v>8.2004555808656038E-2</v>
      </c>
    </row>
    <row r="18" spans="1:10" ht="20.100000000000001" customHeight="1">
      <c r="A18" s="17" t="s">
        <v>12</v>
      </c>
      <c r="B18" s="18" t="s">
        <v>13</v>
      </c>
      <c r="C18" s="66">
        <f t="shared" si="2"/>
        <v>22931640</v>
      </c>
      <c r="D18" s="69">
        <v>9151.19</v>
      </c>
      <c r="E18" s="66">
        <v>22940791.190000001</v>
      </c>
      <c r="F18" s="67">
        <v>0</v>
      </c>
      <c r="G18" s="66">
        <f t="shared" si="0"/>
        <v>22940791.190000001</v>
      </c>
      <c r="H18" s="68">
        <f t="shared" si="1"/>
        <v>0</v>
      </c>
    </row>
    <row r="19" spans="1:10" ht="20.100000000000001" customHeight="1">
      <c r="A19" s="17" t="s">
        <v>14</v>
      </c>
      <c r="B19" s="18" t="s">
        <v>15</v>
      </c>
      <c r="C19" s="66">
        <f t="shared" si="2"/>
        <v>1000000</v>
      </c>
      <c r="D19" s="66">
        <v>0</v>
      </c>
      <c r="E19" s="66">
        <v>1000000</v>
      </c>
      <c r="F19" s="67">
        <v>0</v>
      </c>
      <c r="G19" s="66">
        <f t="shared" si="0"/>
        <v>1000000</v>
      </c>
      <c r="H19" s="68">
        <f t="shared" si="1"/>
        <v>0</v>
      </c>
    </row>
    <row r="20" spans="1:10" ht="20.100000000000001" customHeight="1">
      <c r="A20" s="17" t="s">
        <v>16</v>
      </c>
      <c r="B20" s="18" t="s">
        <v>17</v>
      </c>
      <c r="C20" s="66">
        <f t="shared" si="2"/>
        <v>2000000</v>
      </c>
      <c r="D20" s="69">
        <v>-121028.4</v>
      </c>
      <c r="E20" s="66">
        <v>1878971.6</v>
      </c>
      <c r="F20" s="67">
        <v>0</v>
      </c>
      <c r="G20" s="66">
        <f t="shared" si="0"/>
        <v>1878971.6</v>
      </c>
      <c r="H20" s="68">
        <f t="shared" si="1"/>
        <v>0</v>
      </c>
    </row>
    <row r="21" spans="1:10" s="65" customFormat="1" ht="17.25" customHeight="1">
      <c r="A21" s="15" t="s">
        <v>18</v>
      </c>
      <c r="B21" s="16" t="s">
        <v>19</v>
      </c>
      <c r="C21" s="60">
        <f>SUM(C22:C26)</f>
        <v>54699280</v>
      </c>
      <c r="D21" s="60">
        <f>SUM(D22:D26)</f>
        <v>880302.37999999989</v>
      </c>
      <c r="E21" s="60">
        <f>SUM(E22:E26)</f>
        <v>55579582.380000003</v>
      </c>
      <c r="F21" s="62">
        <f>SUM(F22:F26)</f>
        <v>646000</v>
      </c>
      <c r="G21" s="60">
        <f t="shared" si="0"/>
        <v>54933582.380000003</v>
      </c>
      <c r="H21" s="63">
        <f t="shared" si="1"/>
        <v>1.1622973263513751E-2</v>
      </c>
      <c r="I21" s="64"/>
      <c r="J21" s="64"/>
    </row>
    <row r="22" spans="1:10" ht="20.100000000000001" customHeight="1">
      <c r="A22" s="17" t="s">
        <v>292</v>
      </c>
      <c r="B22" s="18" t="s">
        <v>293</v>
      </c>
      <c r="C22" s="66">
        <f t="shared" ref="C22:C26" si="3">E22-D22</f>
        <v>1500000</v>
      </c>
      <c r="D22" s="66">
        <v>0</v>
      </c>
      <c r="E22" s="66">
        <v>1500000</v>
      </c>
      <c r="F22" s="67">
        <v>0</v>
      </c>
      <c r="G22" s="66">
        <f t="shared" si="0"/>
        <v>1500000</v>
      </c>
      <c r="H22" s="68">
        <f t="shared" si="1"/>
        <v>0</v>
      </c>
    </row>
    <row r="23" spans="1:10" ht="20.100000000000001" customHeight="1">
      <c r="A23" s="17" t="s">
        <v>20</v>
      </c>
      <c r="B23" s="18" t="s">
        <v>21</v>
      </c>
      <c r="C23" s="66">
        <f t="shared" si="3"/>
        <v>7752000</v>
      </c>
      <c r="D23" s="66">
        <v>216000</v>
      </c>
      <c r="E23" s="66">
        <v>7968000</v>
      </c>
      <c r="F23" s="67">
        <v>646000</v>
      </c>
      <c r="G23" s="66">
        <f t="shared" si="0"/>
        <v>7322000</v>
      </c>
      <c r="H23" s="68">
        <f t="shared" si="1"/>
        <v>8.1074297188755015E-2</v>
      </c>
    </row>
    <row r="24" spans="1:10" ht="20.100000000000001" customHeight="1">
      <c r="A24" s="17" t="s">
        <v>22</v>
      </c>
      <c r="B24" s="18" t="s">
        <v>23</v>
      </c>
      <c r="C24" s="66">
        <f t="shared" si="3"/>
        <v>22285640</v>
      </c>
      <c r="D24" s="66">
        <v>655151.18999999994</v>
      </c>
      <c r="E24" s="66">
        <v>22940791.190000001</v>
      </c>
      <c r="F24" s="67">
        <v>0</v>
      </c>
      <c r="G24" s="66">
        <f t="shared" si="0"/>
        <v>22940791.190000001</v>
      </c>
      <c r="H24" s="68">
        <f t="shared" si="1"/>
        <v>0</v>
      </c>
    </row>
    <row r="25" spans="1:10" ht="20.100000000000001" customHeight="1">
      <c r="A25" s="17" t="s">
        <v>24</v>
      </c>
      <c r="B25" s="18" t="s">
        <v>25</v>
      </c>
      <c r="C25" s="66">
        <f t="shared" si="3"/>
        <v>230000</v>
      </c>
      <c r="D25" s="66">
        <v>0</v>
      </c>
      <c r="E25" s="66">
        <v>230000</v>
      </c>
      <c r="F25" s="67">
        <v>0</v>
      </c>
      <c r="G25" s="66">
        <f t="shared" si="0"/>
        <v>230000</v>
      </c>
      <c r="H25" s="68">
        <f t="shared" si="1"/>
        <v>0</v>
      </c>
    </row>
    <row r="26" spans="1:10" ht="27" customHeight="1">
      <c r="A26" s="17" t="s">
        <v>26</v>
      </c>
      <c r="B26" s="18" t="s">
        <v>27</v>
      </c>
      <c r="C26" s="66">
        <f t="shared" si="3"/>
        <v>22931640</v>
      </c>
      <c r="D26" s="66">
        <v>9151.19</v>
      </c>
      <c r="E26" s="66">
        <v>22940791.190000001</v>
      </c>
      <c r="F26" s="67">
        <v>0</v>
      </c>
      <c r="G26" s="66">
        <f t="shared" si="0"/>
        <v>22940791.190000001</v>
      </c>
      <c r="H26" s="68">
        <f t="shared" si="1"/>
        <v>0</v>
      </c>
    </row>
    <row r="27" spans="1:10" s="65" customFormat="1" ht="20.100000000000001" customHeight="1">
      <c r="A27" s="15" t="s">
        <v>28</v>
      </c>
      <c r="B27" s="19" t="s">
        <v>29</v>
      </c>
      <c r="C27" s="60">
        <f>SUM(C28:C30)</f>
        <v>40889693</v>
      </c>
      <c r="D27" s="61">
        <f>SUM(D28:D30)</f>
        <v>-16236.419999999998</v>
      </c>
      <c r="E27" s="60">
        <f>SUM(E28:E30)</f>
        <v>40873456.579999998</v>
      </c>
      <c r="F27" s="62">
        <f>SUM(F28:F30)</f>
        <v>3317047.32</v>
      </c>
      <c r="G27" s="60">
        <f t="shared" si="0"/>
        <v>37556409.259999998</v>
      </c>
      <c r="H27" s="63">
        <f t="shared" si="1"/>
        <v>8.1154069108583332E-2</v>
      </c>
      <c r="I27" s="64"/>
      <c r="J27" s="64"/>
    </row>
    <row r="28" spans="1:10" ht="20.100000000000001" customHeight="1">
      <c r="A28" s="17" t="s">
        <v>30</v>
      </c>
      <c r="B28" s="18" t="s">
        <v>31</v>
      </c>
      <c r="C28" s="66">
        <f t="shared" ref="C28:C30" si="4">E28-D28</f>
        <v>18960623</v>
      </c>
      <c r="D28" s="69">
        <v>-7528.82</v>
      </c>
      <c r="E28" s="66">
        <v>18953094.18</v>
      </c>
      <c r="F28" s="67">
        <v>1546132.7</v>
      </c>
      <c r="G28" s="66">
        <f t="shared" si="0"/>
        <v>17406961.48</v>
      </c>
      <c r="H28" s="68">
        <f t="shared" si="1"/>
        <v>8.1576796132398044E-2</v>
      </c>
    </row>
    <row r="29" spans="1:10" ht="20.100000000000001" customHeight="1">
      <c r="A29" s="17" t="s">
        <v>32</v>
      </c>
      <c r="B29" s="18" t="s">
        <v>33</v>
      </c>
      <c r="C29" s="66">
        <f t="shared" si="4"/>
        <v>18987365</v>
      </c>
      <c r="D29" s="69">
        <v>-7538.8</v>
      </c>
      <c r="E29" s="66">
        <v>18979826.199999999</v>
      </c>
      <c r="F29" s="67">
        <v>1550674.32</v>
      </c>
      <c r="G29" s="66">
        <f t="shared" si="0"/>
        <v>17429151.879999999</v>
      </c>
      <c r="H29" s="68">
        <f t="shared" si="1"/>
        <v>8.1701186494531758E-2</v>
      </c>
    </row>
    <row r="30" spans="1:10" ht="20.100000000000001" customHeight="1">
      <c r="A30" s="17" t="s">
        <v>34</v>
      </c>
      <c r="B30" s="18" t="s">
        <v>35</v>
      </c>
      <c r="C30" s="66">
        <f t="shared" si="4"/>
        <v>2941705</v>
      </c>
      <c r="D30" s="69">
        <v>-1168.8</v>
      </c>
      <c r="E30" s="66">
        <v>2940536.2</v>
      </c>
      <c r="F30" s="67">
        <v>220240.3</v>
      </c>
      <c r="G30" s="66">
        <f t="shared" si="0"/>
        <v>2720295.9000000004</v>
      </c>
      <c r="H30" s="68">
        <f t="shared" si="1"/>
        <v>7.4898006696873853E-2</v>
      </c>
    </row>
    <row r="31" spans="1:10" s="55" customFormat="1" ht="16.5" customHeight="1">
      <c r="A31" s="13">
        <v>2.2000000000000002</v>
      </c>
      <c r="B31" s="14" t="s">
        <v>36</v>
      </c>
      <c r="C31" s="56">
        <f>+C32+C38+C41+C44+C47+C51+C54+C62+C74</f>
        <v>219438123</v>
      </c>
      <c r="D31" s="56">
        <f>+D32+D38+D41+D44+D47+D51+D54+D62+D74</f>
        <v>23672296.5</v>
      </c>
      <c r="E31" s="56">
        <f>+E32+E38+E41+E44+E47+E51+E54+E62+E74</f>
        <v>243110419.5</v>
      </c>
      <c r="F31" s="58">
        <f>+F32+F38+F41+F44+F47+F51+F54+F62+F74</f>
        <v>3018217.28</v>
      </c>
      <c r="G31" s="56">
        <f t="shared" si="0"/>
        <v>240092202.22</v>
      </c>
      <c r="H31" s="59">
        <f t="shared" si="1"/>
        <v>1.2415005848813485E-2</v>
      </c>
      <c r="I31" s="53"/>
      <c r="J31" s="53"/>
    </row>
    <row r="32" spans="1:10" s="65" customFormat="1" ht="16.5" customHeight="1">
      <c r="A32" s="15" t="s">
        <v>37</v>
      </c>
      <c r="B32" s="19" t="s">
        <v>38</v>
      </c>
      <c r="C32" s="60">
        <f>SUM(C33:C37)</f>
        <v>18385000</v>
      </c>
      <c r="D32" s="60">
        <f>SUM(D33:D37)</f>
        <v>65000</v>
      </c>
      <c r="E32" s="60">
        <f>SUM(E33:E37)</f>
        <v>18450000</v>
      </c>
      <c r="F32" s="62">
        <f>SUM(F33:F37)</f>
        <v>1138628.06</v>
      </c>
      <c r="G32" s="60">
        <f t="shared" si="0"/>
        <v>17311371.940000001</v>
      </c>
      <c r="H32" s="63">
        <f t="shared" si="1"/>
        <v>6.1714257994579948E-2</v>
      </c>
      <c r="I32" s="64"/>
      <c r="J32" s="64"/>
    </row>
    <row r="33" spans="1:10" ht="20.100000000000001" customHeight="1">
      <c r="A33" s="17" t="s">
        <v>39</v>
      </c>
      <c r="B33" s="18" t="s">
        <v>40</v>
      </c>
      <c r="C33" s="66">
        <f t="shared" ref="C33:C37" si="5">E33-D33</f>
        <v>8300000</v>
      </c>
      <c r="D33" s="66">
        <v>0</v>
      </c>
      <c r="E33" s="66">
        <v>8300000</v>
      </c>
      <c r="F33" s="67">
        <v>672099.2</v>
      </c>
      <c r="G33" s="66">
        <f t="shared" si="0"/>
        <v>7627900.7999999998</v>
      </c>
      <c r="H33" s="68">
        <f t="shared" si="1"/>
        <v>8.0975807228915661E-2</v>
      </c>
    </row>
    <row r="34" spans="1:10" ht="20.100000000000001" customHeight="1">
      <c r="A34" s="17" t="s">
        <v>41</v>
      </c>
      <c r="B34" s="18" t="s">
        <v>42</v>
      </c>
      <c r="C34" s="66">
        <f t="shared" si="5"/>
        <v>4200000</v>
      </c>
      <c r="D34" s="66">
        <v>0</v>
      </c>
      <c r="E34" s="66">
        <v>4200000</v>
      </c>
      <c r="F34" s="67">
        <v>56249.41</v>
      </c>
      <c r="G34" s="66">
        <f t="shared" si="0"/>
        <v>4143750.59</v>
      </c>
      <c r="H34" s="68">
        <f t="shared" si="1"/>
        <v>1.3392716666666667E-2</v>
      </c>
    </row>
    <row r="35" spans="1:10" ht="20.100000000000001" customHeight="1">
      <c r="A35" s="17" t="s">
        <v>43</v>
      </c>
      <c r="B35" s="18" t="s">
        <v>44</v>
      </c>
      <c r="C35" s="66">
        <f t="shared" si="5"/>
        <v>5800000</v>
      </c>
      <c r="D35" s="66">
        <v>0</v>
      </c>
      <c r="E35" s="66">
        <v>5800000</v>
      </c>
      <c r="F35" s="67">
        <v>399107.45</v>
      </c>
      <c r="G35" s="66">
        <f t="shared" si="0"/>
        <v>5400892.5499999998</v>
      </c>
      <c r="H35" s="68">
        <f t="shared" si="1"/>
        <v>6.8811629310344832E-2</v>
      </c>
    </row>
    <row r="36" spans="1:10" ht="20.100000000000001" customHeight="1">
      <c r="A36" s="17" t="s">
        <v>45</v>
      </c>
      <c r="B36" s="18" t="s">
        <v>46</v>
      </c>
      <c r="C36" s="66">
        <f t="shared" si="5"/>
        <v>35000</v>
      </c>
      <c r="D36" s="66">
        <v>65000</v>
      </c>
      <c r="E36" s="66">
        <v>100000</v>
      </c>
      <c r="F36" s="67">
        <v>7938</v>
      </c>
      <c r="G36" s="66">
        <f t="shared" si="0"/>
        <v>92062</v>
      </c>
      <c r="H36" s="68">
        <f t="shared" si="1"/>
        <v>7.9380000000000006E-2</v>
      </c>
    </row>
    <row r="37" spans="1:10" ht="20.100000000000001" customHeight="1">
      <c r="A37" s="17" t="s">
        <v>47</v>
      </c>
      <c r="B37" s="18" t="s">
        <v>48</v>
      </c>
      <c r="C37" s="66">
        <f t="shared" si="5"/>
        <v>50000</v>
      </c>
      <c r="D37" s="66">
        <v>0</v>
      </c>
      <c r="E37" s="66">
        <v>50000</v>
      </c>
      <c r="F37" s="67">
        <v>3234</v>
      </c>
      <c r="G37" s="66">
        <f t="shared" si="0"/>
        <v>46766</v>
      </c>
      <c r="H37" s="68">
        <f t="shared" si="1"/>
        <v>6.4680000000000001E-2</v>
      </c>
    </row>
    <row r="38" spans="1:10" s="65" customFormat="1" ht="29.25" customHeight="1">
      <c r="A38" s="15" t="s">
        <v>49</v>
      </c>
      <c r="B38" s="20" t="s">
        <v>50</v>
      </c>
      <c r="C38" s="60">
        <f>SUM(C39:C40)</f>
        <v>1356800</v>
      </c>
      <c r="D38" s="60">
        <f>SUM(D39:D40)</f>
        <v>0</v>
      </c>
      <c r="E38" s="60">
        <f>SUM(E39:E40)</f>
        <v>1356800</v>
      </c>
      <c r="F38" s="62">
        <f>SUM(F39:F40)</f>
        <v>0</v>
      </c>
      <c r="G38" s="60">
        <f t="shared" si="0"/>
        <v>1356800</v>
      </c>
      <c r="H38" s="63">
        <f t="shared" si="1"/>
        <v>0</v>
      </c>
      <c r="I38" s="64"/>
      <c r="J38" s="64"/>
    </row>
    <row r="39" spans="1:10" ht="20.100000000000001" customHeight="1">
      <c r="A39" s="17" t="s">
        <v>51</v>
      </c>
      <c r="B39" s="18" t="s">
        <v>52</v>
      </c>
      <c r="C39" s="66">
        <f t="shared" ref="C39:C40" si="6">E39-D39</f>
        <v>1076000</v>
      </c>
      <c r="D39" s="66">
        <v>0</v>
      </c>
      <c r="E39" s="66">
        <v>1076000</v>
      </c>
      <c r="F39" s="67">
        <v>0</v>
      </c>
      <c r="G39" s="66">
        <f t="shared" si="0"/>
        <v>1076000</v>
      </c>
      <c r="H39" s="68">
        <f t="shared" si="1"/>
        <v>0</v>
      </c>
    </row>
    <row r="40" spans="1:10" ht="20.100000000000001" customHeight="1">
      <c r="A40" s="17" t="s">
        <v>53</v>
      </c>
      <c r="B40" s="18" t="s">
        <v>54</v>
      </c>
      <c r="C40" s="66">
        <f t="shared" si="6"/>
        <v>280800</v>
      </c>
      <c r="D40" s="66">
        <v>0</v>
      </c>
      <c r="E40" s="66">
        <v>280800</v>
      </c>
      <c r="F40" s="67">
        <v>0</v>
      </c>
      <c r="G40" s="66">
        <f t="shared" si="0"/>
        <v>280800</v>
      </c>
      <c r="H40" s="68">
        <f t="shared" si="1"/>
        <v>0</v>
      </c>
    </row>
    <row r="41" spans="1:10" s="65" customFormat="1" ht="19.5" customHeight="1">
      <c r="A41" s="15" t="s">
        <v>55</v>
      </c>
      <c r="B41" s="19" t="s">
        <v>56</v>
      </c>
      <c r="C41" s="60">
        <f>SUM(C42:C43)</f>
        <v>22600000</v>
      </c>
      <c r="D41" s="60">
        <f>SUM(D42:D43)</f>
        <v>2000000</v>
      </c>
      <c r="E41" s="60">
        <f>SUM(E42:E43)</f>
        <v>24600000</v>
      </c>
      <c r="F41" s="62">
        <f>SUM(F42:F43)</f>
        <v>957497.15</v>
      </c>
      <c r="G41" s="60">
        <f t="shared" si="0"/>
        <v>23642502.850000001</v>
      </c>
      <c r="H41" s="63">
        <f t="shared" si="1"/>
        <v>3.8922648373983744E-2</v>
      </c>
      <c r="I41" s="64"/>
      <c r="J41" s="64"/>
    </row>
    <row r="42" spans="1:10" ht="20.100000000000001" customHeight="1">
      <c r="A42" s="17" t="s">
        <v>57</v>
      </c>
      <c r="B42" s="18" t="s">
        <v>58</v>
      </c>
      <c r="C42" s="66">
        <f t="shared" ref="C42:C43" si="7">E42-D42</f>
        <v>22000000</v>
      </c>
      <c r="D42" s="66">
        <v>2000000</v>
      </c>
      <c r="E42" s="66">
        <v>24000000</v>
      </c>
      <c r="F42" s="67">
        <v>957497.15</v>
      </c>
      <c r="G42" s="66">
        <f t="shared" si="0"/>
        <v>23042502.850000001</v>
      </c>
      <c r="H42" s="68">
        <f t="shared" si="1"/>
        <v>3.9895714583333332E-2</v>
      </c>
    </row>
    <row r="43" spans="1:10" ht="20.100000000000001" customHeight="1">
      <c r="A43" s="17" t="s">
        <v>59</v>
      </c>
      <c r="B43" s="18" t="s">
        <v>60</v>
      </c>
      <c r="C43" s="66">
        <f t="shared" si="7"/>
        <v>600000</v>
      </c>
      <c r="D43" s="66">
        <v>0</v>
      </c>
      <c r="E43" s="66">
        <v>600000</v>
      </c>
      <c r="F43" s="67">
        <v>0</v>
      </c>
      <c r="G43" s="66">
        <f t="shared" si="0"/>
        <v>600000</v>
      </c>
      <c r="H43" s="68">
        <f t="shared" si="1"/>
        <v>0</v>
      </c>
    </row>
    <row r="44" spans="1:10" s="65" customFormat="1" ht="20.100000000000001" customHeight="1">
      <c r="A44" s="15" t="s">
        <v>61</v>
      </c>
      <c r="B44" s="19" t="s">
        <v>62</v>
      </c>
      <c r="C44" s="60">
        <f>SUM(C45:C46)</f>
        <v>1040000</v>
      </c>
      <c r="D44" s="60">
        <f>SUM(D45:D46)</f>
        <v>0</v>
      </c>
      <c r="E44" s="60">
        <f>SUM(E45:E46)</f>
        <v>1040000</v>
      </c>
      <c r="F44" s="62">
        <f>SUM(F45:F46)</f>
        <v>0</v>
      </c>
      <c r="G44" s="60">
        <f t="shared" ref="G44:G75" si="8">E44-F44</f>
        <v>1040000</v>
      </c>
      <c r="H44" s="63">
        <f t="shared" si="1"/>
        <v>0</v>
      </c>
      <c r="I44" s="64"/>
      <c r="J44" s="64"/>
    </row>
    <row r="45" spans="1:10" ht="20.100000000000001" customHeight="1">
      <c r="A45" s="17" t="s">
        <v>63</v>
      </c>
      <c r="B45" s="18" t="s">
        <v>64</v>
      </c>
      <c r="C45" s="66">
        <f t="shared" ref="C45:C46" si="9">E45-D45</f>
        <v>400000</v>
      </c>
      <c r="D45" s="66">
        <v>0</v>
      </c>
      <c r="E45" s="66">
        <v>400000</v>
      </c>
      <c r="F45" s="67">
        <v>0</v>
      </c>
      <c r="G45" s="66">
        <f t="shared" si="8"/>
        <v>400000</v>
      </c>
      <c r="H45" s="68">
        <f t="shared" si="1"/>
        <v>0</v>
      </c>
    </row>
    <row r="46" spans="1:10" ht="20.100000000000001" customHeight="1">
      <c r="A46" s="17" t="s">
        <v>65</v>
      </c>
      <c r="B46" s="18" t="s">
        <v>66</v>
      </c>
      <c r="C46" s="66">
        <f t="shared" si="9"/>
        <v>640000</v>
      </c>
      <c r="D46" s="66">
        <v>0</v>
      </c>
      <c r="E46" s="66">
        <v>640000</v>
      </c>
      <c r="F46" s="67">
        <v>0</v>
      </c>
      <c r="G46" s="66">
        <f t="shared" si="8"/>
        <v>640000</v>
      </c>
      <c r="H46" s="68">
        <f t="shared" si="1"/>
        <v>0</v>
      </c>
    </row>
    <row r="47" spans="1:10" s="65" customFormat="1" ht="20.100000000000001" customHeight="1">
      <c r="A47" s="15" t="s">
        <v>67</v>
      </c>
      <c r="B47" s="19" t="s">
        <v>68</v>
      </c>
      <c r="C47" s="60">
        <f>SUM(C48:C50)</f>
        <v>31585455</v>
      </c>
      <c r="D47" s="60">
        <f>SUM(D48:D50)</f>
        <v>569378</v>
      </c>
      <c r="E47" s="60">
        <f>SUM(E48:E50)</f>
        <v>32154833</v>
      </c>
      <c r="F47" s="62">
        <f>SUM(F48:F50)</f>
        <v>617022</v>
      </c>
      <c r="G47" s="60">
        <f t="shared" si="8"/>
        <v>31537811</v>
      </c>
      <c r="H47" s="63">
        <f t="shared" si="1"/>
        <v>1.9189090486024293E-2</v>
      </c>
      <c r="I47" s="70"/>
      <c r="J47" s="64"/>
    </row>
    <row r="48" spans="1:10" ht="20.100000000000001" customHeight="1">
      <c r="A48" s="17" t="s">
        <v>69</v>
      </c>
      <c r="B48" s="18" t="s">
        <v>70</v>
      </c>
      <c r="C48" s="66">
        <f t="shared" ref="C48:C50" si="10">E48-D48</f>
        <v>20100000</v>
      </c>
      <c r="D48" s="66">
        <v>0</v>
      </c>
      <c r="E48" s="66">
        <v>20100000</v>
      </c>
      <c r="F48" s="67">
        <v>617022</v>
      </c>
      <c r="G48" s="66">
        <f t="shared" si="8"/>
        <v>19482978</v>
      </c>
      <c r="H48" s="68">
        <f t="shared" si="1"/>
        <v>3.0697611940298509E-2</v>
      </c>
    </row>
    <row r="49" spans="1:10" ht="20.100000000000001" customHeight="1">
      <c r="A49" s="17" t="s">
        <v>71</v>
      </c>
      <c r="B49" s="18" t="s">
        <v>72</v>
      </c>
      <c r="C49" s="66">
        <f t="shared" si="10"/>
        <v>100000</v>
      </c>
      <c r="D49" s="66">
        <v>0</v>
      </c>
      <c r="E49" s="66">
        <v>100000</v>
      </c>
      <c r="F49" s="67">
        <v>0</v>
      </c>
      <c r="G49" s="66">
        <f t="shared" si="8"/>
        <v>100000</v>
      </c>
      <c r="H49" s="68">
        <f t="shared" si="1"/>
        <v>0</v>
      </c>
    </row>
    <row r="50" spans="1:10" ht="20.100000000000001" customHeight="1">
      <c r="A50" s="17" t="s">
        <v>73</v>
      </c>
      <c r="B50" s="18" t="s">
        <v>74</v>
      </c>
      <c r="C50" s="66">
        <f t="shared" si="10"/>
        <v>11385455</v>
      </c>
      <c r="D50" s="66">
        <v>569378</v>
      </c>
      <c r="E50" s="66">
        <v>11954833</v>
      </c>
      <c r="F50" s="67">
        <v>0</v>
      </c>
      <c r="G50" s="66">
        <f t="shared" si="8"/>
        <v>11954833</v>
      </c>
      <c r="H50" s="68">
        <f t="shared" si="1"/>
        <v>0</v>
      </c>
    </row>
    <row r="51" spans="1:10" s="65" customFormat="1" ht="20.100000000000001" customHeight="1">
      <c r="A51" s="15" t="s">
        <v>75</v>
      </c>
      <c r="B51" s="19" t="s">
        <v>76</v>
      </c>
      <c r="C51" s="60">
        <f>SUM(C52:C53)</f>
        <v>11700000</v>
      </c>
      <c r="D51" s="60">
        <f>SUM(D52:D53)</f>
        <v>0</v>
      </c>
      <c r="E51" s="60">
        <f>SUM(E52:E53)</f>
        <v>11700000</v>
      </c>
      <c r="F51" s="62">
        <f>SUM(F52:F53)</f>
        <v>305070.07</v>
      </c>
      <c r="G51" s="60">
        <f t="shared" si="8"/>
        <v>11394929.93</v>
      </c>
      <c r="H51" s="63">
        <f t="shared" si="1"/>
        <v>2.6074364957264957E-2</v>
      </c>
      <c r="I51" s="64"/>
      <c r="J51" s="64"/>
    </row>
    <row r="52" spans="1:10" ht="21" customHeight="1">
      <c r="A52" s="17" t="s">
        <v>77</v>
      </c>
      <c r="B52" s="18" t="s">
        <v>78</v>
      </c>
      <c r="C52" s="66">
        <f t="shared" ref="C52:C53" si="11">E52-D52</f>
        <v>7000000</v>
      </c>
      <c r="D52" s="66">
        <v>0</v>
      </c>
      <c r="E52" s="66">
        <v>7000000</v>
      </c>
      <c r="F52" s="67">
        <v>0</v>
      </c>
      <c r="G52" s="66">
        <f t="shared" si="8"/>
        <v>7000000</v>
      </c>
      <c r="H52" s="68">
        <f t="shared" si="1"/>
        <v>0</v>
      </c>
    </row>
    <row r="53" spans="1:10" ht="24.75" customHeight="1">
      <c r="A53" s="17" t="s">
        <v>79</v>
      </c>
      <c r="B53" s="18" t="s">
        <v>80</v>
      </c>
      <c r="C53" s="66">
        <f t="shared" si="11"/>
        <v>4700000</v>
      </c>
      <c r="D53" s="66">
        <v>0</v>
      </c>
      <c r="E53" s="66">
        <v>4700000</v>
      </c>
      <c r="F53" s="67">
        <v>305070.07</v>
      </c>
      <c r="G53" s="66">
        <f t="shared" si="8"/>
        <v>4394929.93</v>
      </c>
      <c r="H53" s="68">
        <f t="shared" si="1"/>
        <v>6.4908525531914896E-2</v>
      </c>
    </row>
    <row r="54" spans="1:10" s="65" customFormat="1" ht="36" customHeight="1">
      <c r="A54" s="15" t="s">
        <v>81</v>
      </c>
      <c r="B54" s="20" t="s">
        <v>298</v>
      </c>
      <c r="C54" s="60">
        <f>SUM(C55:C61)</f>
        <v>6884931</v>
      </c>
      <c r="D54" s="60">
        <f>SUM(D55:D61)</f>
        <v>1620816</v>
      </c>
      <c r="E54" s="60">
        <f>SUM(E55:E61)</f>
        <v>8505747</v>
      </c>
      <c r="F54" s="62">
        <f>SUM(F55:F61)</f>
        <v>0</v>
      </c>
      <c r="G54" s="60">
        <f t="shared" si="8"/>
        <v>8505747</v>
      </c>
      <c r="H54" s="63">
        <f t="shared" si="1"/>
        <v>0</v>
      </c>
      <c r="I54" s="64"/>
      <c r="J54" s="64"/>
    </row>
    <row r="55" spans="1:10" ht="27" customHeight="1">
      <c r="A55" s="17" t="s">
        <v>82</v>
      </c>
      <c r="B55" s="18" t="s">
        <v>83</v>
      </c>
      <c r="C55" s="66">
        <f t="shared" ref="C55:C61" si="12">E55-D55</f>
        <v>1200000</v>
      </c>
      <c r="D55" s="66">
        <v>0</v>
      </c>
      <c r="E55" s="66">
        <v>1200000</v>
      </c>
      <c r="F55" s="67">
        <v>0</v>
      </c>
      <c r="G55" s="66">
        <f t="shared" si="8"/>
        <v>1200000</v>
      </c>
      <c r="H55" s="68">
        <f t="shared" si="1"/>
        <v>0</v>
      </c>
    </row>
    <row r="56" spans="1:10" ht="33" customHeight="1">
      <c r="A56" s="17" t="s">
        <v>84</v>
      </c>
      <c r="B56" s="18" t="s">
        <v>85</v>
      </c>
      <c r="C56" s="66">
        <f t="shared" si="12"/>
        <v>240000</v>
      </c>
      <c r="D56" s="66">
        <v>405913</v>
      </c>
      <c r="E56" s="66">
        <v>645913</v>
      </c>
      <c r="F56" s="67">
        <v>0</v>
      </c>
      <c r="G56" s="66">
        <f t="shared" si="8"/>
        <v>645913</v>
      </c>
      <c r="H56" s="68">
        <f t="shared" si="1"/>
        <v>0</v>
      </c>
    </row>
    <row r="57" spans="1:10" ht="33" customHeight="1">
      <c r="A57" s="17" t="s">
        <v>86</v>
      </c>
      <c r="B57" s="18" t="s">
        <v>87</v>
      </c>
      <c r="C57" s="66">
        <f t="shared" si="12"/>
        <v>0</v>
      </c>
      <c r="D57" s="66">
        <v>0</v>
      </c>
      <c r="E57" s="66">
        <v>0</v>
      </c>
      <c r="F57" s="67">
        <v>0</v>
      </c>
      <c r="G57" s="66">
        <f t="shared" si="8"/>
        <v>0</v>
      </c>
      <c r="H57" s="68">
        <v>0</v>
      </c>
    </row>
    <row r="58" spans="1:10" ht="33" customHeight="1">
      <c r="A58" s="21" t="s">
        <v>88</v>
      </c>
      <c r="B58" s="22" t="s">
        <v>89</v>
      </c>
      <c r="C58" s="73">
        <f t="shared" si="12"/>
        <v>800000</v>
      </c>
      <c r="D58" s="73">
        <v>0</v>
      </c>
      <c r="E58" s="73">
        <v>800000</v>
      </c>
      <c r="F58" s="74">
        <v>0</v>
      </c>
      <c r="G58" s="73">
        <f t="shared" si="8"/>
        <v>800000</v>
      </c>
      <c r="H58" s="111">
        <f t="shared" si="1"/>
        <v>0</v>
      </c>
    </row>
    <row r="59" spans="1:10" ht="33" customHeight="1">
      <c r="A59" s="17" t="s">
        <v>90</v>
      </c>
      <c r="B59" s="18" t="s">
        <v>91</v>
      </c>
      <c r="C59" s="66">
        <f t="shared" si="12"/>
        <v>2057711</v>
      </c>
      <c r="D59" s="66">
        <v>1214903</v>
      </c>
      <c r="E59" s="66">
        <v>3272614</v>
      </c>
      <c r="F59" s="67">
        <v>0</v>
      </c>
      <c r="G59" s="66">
        <f t="shared" si="8"/>
        <v>3272614</v>
      </c>
      <c r="H59" s="68">
        <f t="shared" si="1"/>
        <v>0</v>
      </c>
    </row>
    <row r="60" spans="1:10" ht="33" customHeight="1">
      <c r="A60" s="17" t="s">
        <v>92</v>
      </c>
      <c r="B60" s="18" t="s">
        <v>93</v>
      </c>
      <c r="C60" s="66">
        <f t="shared" si="12"/>
        <v>1087220</v>
      </c>
      <c r="D60" s="66">
        <v>0</v>
      </c>
      <c r="E60" s="66">
        <v>1087220</v>
      </c>
      <c r="F60" s="67">
        <v>0</v>
      </c>
      <c r="G60" s="66">
        <f t="shared" si="8"/>
        <v>1087220</v>
      </c>
      <c r="H60" s="68">
        <f t="shared" si="1"/>
        <v>0</v>
      </c>
    </row>
    <row r="61" spans="1:10" ht="33" customHeight="1">
      <c r="A61" s="17" t="s">
        <v>94</v>
      </c>
      <c r="B61" s="18" t="s">
        <v>95</v>
      </c>
      <c r="C61" s="66">
        <f t="shared" si="12"/>
        <v>1500000</v>
      </c>
      <c r="D61" s="66">
        <v>0</v>
      </c>
      <c r="E61" s="66">
        <v>1500000</v>
      </c>
      <c r="F61" s="67">
        <v>0</v>
      </c>
      <c r="G61" s="66">
        <f t="shared" si="8"/>
        <v>1500000</v>
      </c>
      <c r="H61" s="68">
        <f t="shared" si="1"/>
        <v>0</v>
      </c>
    </row>
    <row r="62" spans="1:10" s="65" customFormat="1" ht="28.5" customHeight="1">
      <c r="A62" s="15" t="s">
        <v>96</v>
      </c>
      <c r="B62" s="20" t="s">
        <v>97</v>
      </c>
      <c r="C62" s="60">
        <f>SUM(C63:C73)</f>
        <v>90885937</v>
      </c>
      <c r="D62" s="60">
        <f>SUM(D63:D73)</f>
        <v>19682399.25</v>
      </c>
      <c r="E62" s="60">
        <f>SUM(E63:E73)</f>
        <v>110568336.25</v>
      </c>
      <c r="F62" s="62">
        <f>SUM(F63:F73)</f>
        <v>0</v>
      </c>
      <c r="G62" s="60">
        <f t="shared" si="8"/>
        <v>110568336.25</v>
      </c>
      <c r="H62" s="63">
        <f t="shared" si="1"/>
        <v>0</v>
      </c>
      <c r="I62" s="64"/>
      <c r="J62" s="64"/>
    </row>
    <row r="63" spans="1:10" ht="20.100000000000001" customHeight="1">
      <c r="A63" s="17" t="s">
        <v>98</v>
      </c>
      <c r="B63" s="18" t="s">
        <v>99</v>
      </c>
      <c r="C63" s="66">
        <f t="shared" ref="C63:C73" si="13">E63-D63</f>
        <v>392000</v>
      </c>
      <c r="D63" s="66">
        <v>0</v>
      </c>
      <c r="E63" s="66">
        <v>392000</v>
      </c>
      <c r="F63" s="67">
        <v>0</v>
      </c>
      <c r="G63" s="66">
        <f t="shared" si="8"/>
        <v>392000</v>
      </c>
      <c r="H63" s="68">
        <f t="shared" si="1"/>
        <v>0</v>
      </c>
    </row>
    <row r="64" spans="1:10" ht="20.100000000000001" customHeight="1">
      <c r="A64" s="17" t="s">
        <v>100</v>
      </c>
      <c r="B64" s="18" t="s">
        <v>101</v>
      </c>
      <c r="C64" s="66">
        <f t="shared" si="13"/>
        <v>1500937</v>
      </c>
      <c r="D64" s="66">
        <v>0</v>
      </c>
      <c r="E64" s="66">
        <v>1500937</v>
      </c>
      <c r="F64" s="67">
        <v>0</v>
      </c>
      <c r="G64" s="66">
        <f t="shared" si="8"/>
        <v>1500937</v>
      </c>
      <c r="H64" s="68">
        <f t="shared" si="1"/>
        <v>0</v>
      </c>
    </row>
    <row r="65" spans="1:10" ht="20.100000000000001" customHeight="1">
      <c r="A65" s="17" t="s">
        <v>102</v>
      </c>
      <c r="B65" s="18" t="s">
        <v>103</v>
      </c>
      <c r="C65" s="66">
        <f t="shared" si="13"/>
        <v>15000</v>
      </c>
      <c r="D65" s="66">
        <v>0</v>
      </c>
      <c r="E65" s="66">
        <v>15000</v>
      </c>
      <c r="F65" s="67">
        <v>0</v>
      </c>
      <c r="G65" s="66">
        <f t="shared" si="8"/>
        <v>15000</v>
      </c>
      <c r="H65" s="68">
        <f t="shared" si="1"/>
        <v>0</v>
      </c>
    </row>
    <row r="66" spans="1:10" ht="20.100000000000001" customHeight="1">
      <c r="A66" s="17" t="s">
        <v>104</v>
      </c>
      <c r="B66" s="18" t="s">
        <v>105</v>
      </c>
      <c r="C66" s="66">
        <f t="shared" si="13"/>
        <v>2228000</v>
      </c>
      <c r="D66" s="66">
        <v>0</v>
      </c>
      <c r="E66" s="66">
        <v>2228000</v>
      </c>
      <c r="F66" s="67">
        <v>0</v>
      </c>
      <c r="G66" s="66">
        <f t="shared" si="8"/>
        <v>2228000</v>
      </c>
      <c r="H66" s="68">
        <f t="shared" si="1"/>
        <v>0</v>
      </c>
    </row>
    <row r="67" spans="1:10" ht="20.100000000000001" customHeight="1">
      <c r="A67" s="17" t="s">
        <v>106</v>
      </c>
      <c r="B67" s="18" t="s">
        <v>107</v>
      </c>
      <c r="C67" s="66">
        <f t="shared" si="13"/>
        <v>60000000</v>
      </c>
      <c r="D67" s="66">
        <v>8182399.25</v>
      </c>
      <c r="E67" s="66">
        <v>68182399.25</v>
      </c>
      <c r="F67" s="67">
        <v>0</v>
      </c>
      <c r="G67" s="66">
        <f t="shared" si="8"/>
        <v>68182399.25</v>
      </c>
      <c r="H67" s="68">
        <f t="shared" si="1"/>
        <v>0</v>
      </c>
    </row>
    <row r="68" spans="1:10" ht="20.100000000000001" customHeight="1">
      <c r="A68" s="17" t="s">
        <v>108</v>
      </c>
      <c r="B68" s="18" t="s">
        <v>109</v>
      </c>
      <c r="C68" s="66">
        <f t="shared" si="13"/>
        <v>22000000</v>
      </c>
      <c r="D68" s="66">
        <v>11500000</v>
      </c>
      <c r="E68" s="66">
        <v>33500000</v>
      </c>
      <c r="F68" s="67">
        <v>0</v>
      </c>
      <c r="G68" s="66">
        <f t="shared" si="8"/>
        <v>33500000</v>
      </c>
      <c r="H68" s="68">
        <f t="shared" si="1"/>
        <v>0</v>
      </c>
    </row>
    <row r="69" spans="1:10" ht="20.100000000000001" customHeight="1">
      <c r="A69" s="17" t="s">
        <v>110</v>
      </c>
      <c r="B69" s="18" t="s">
        <v>111</v>
      </c>
      <c r="C69" s="66">
        <f t="shared" si="13"/>
        <v>0</v>
      </c>
      <c r="D69" s="66">
        <v>0</v>
      </c>
      <c r="E69" s="66">
        <v>0</v>
      </c>
      <c r="F69" s="67">
        <v>0</v>
      </c>
      <c r="G69" s="66">
        <f t="shared" si="8"/>
        <v>0</v>
      </c>
      <c r="H69" s="68">
        <v>0</v>
      </c>
    </row>
    <row r="70" spans="1:10" ht="20.100000000000001" customHeight="1">
      <c r="A70" s="17" t="s">
        <v>112</v>
      </c>
      <c r="B70" s="18" t="s">
        <v>113</v>
      </c>
      <c r="C70" s="66">
        <f t="shared" si="13"/>
        <v>1200000</v>
      </c>
      <c r="D70" s="66">
        <v>0</v>
      </c>
      <c r="E70" s="66">
        <v>1200000</v>
      </c>
      <c r="F70" s="67">
        <v>0</v>
      </c>
      <c r="G70" s="66">
        <f t="shared" si="8"/>
        <v>1200000</v>
      </c>
      <c r="H70" s="68">
        <f t="shared" si="1"/>
        <v>0</v>
      </c>
    </row>
    <row r="71" spans="1:10" ht="27" customHeight="1">
      <c r="A71" s="17" t="s">
        <v>114</v>
      </c>
      <c r="B71" s="18" t="s">
        <v>115</v>
      </c>
      <c r="C71" s="66">
        <f t="shared" si="13"/>
        <v>3000000</v>
      </c>
      <c r="D71" s="66">
        <v>0</v>
      </c>
      <c r="E71" s="66">
        <v>3000000</v>
      </c>
      <c r="F71" s="67">
        <v>0</v>
      </c>
      <c r="G71" s="66">
        <f t="shared" si="8"/>
        <v>3000000</v>
      </c>
      <c r="H71" s="68">
        <f t="shared" si="1"/>
        <v>0</v>
      </c>
    </row>
    <row r="72" spans="1:10" ht="20.100000000000001" customHeight="1">
      <c r="A72" s="17" t="s">
        <v>116</v>
      </c>
      <c r="B72" s="18" t="s">
        <v>117</v>
      </c>
      <c r="C72" s="66">
        <f t="shared" si="13"/>
        <v>500000</v>
      </c>
      <c r="D72" s="66">
        <v>0</v>
      </c>
      <c r="E72" s="66">
        <v>500000</v>
      </c>
      <c r="F72" s="67">
        <v>0</v>
      </c>
      <c r="G72" s="66">
        <f t="shared" si="8"/>
        <v>500000</v>
      </c>
      <c r="H72" s="68">
        <f t="shared" si="1"/>
        <v>0</v>
      </c>
    </row>
    <row r="73" spans="1:10" ht="20.100000000000001" customHeight="1">
      <c r="A73" s="17" t="s">
        <v>118</v>
      </c>
      <c r="B73" s="18" t="s">
        <v>119</v>
      </c>
      <c r="C73" s="66">
        <f t="shared" si="13"/>
        <v>50000</v>
      </c>
      <c r="D73" s="66">
        <v>0</v>
      </c>
      <c r="E73" s="66">
        <v>50000</v>
      </c>
      <c r="F73" s="67">
        <v>0</v>
      </c>
      <c r="G73" s="66">
        <f t="shared" si="8"/>
        <v>50000</v>
      </c>
      <c r="H73" s="68">
        <f t="shared" si="1"/>
        <v>0</v>
      </c>
    </row>
    <row r="74" spans="1:10" s="65" customFormat="1" ht="16.5" customHeight="1">
      <c r="A74" s="15" t="s">
        <v>120</v>
      </c>
      <c r="B74" s="19" t="s">
        <v>121</v>
      </c>
      <c r="C74" s="60">
        <f>SUM(C75:C77)</f>
        <v>35000000</v>
      </c>
      <c r="D74" s="61">
        <f>SUM(D75:D77)</f>
        <v>-265296.75</v>
      </c>
      <c r="E74" s="60">
        <f>SUM(E75:E77)</f>
        <v>34734703.25</v>
      </c>
      <c r="F74" s="62">
        <f>SUM(F75:F77)</f>
        <v>0</v>
      </c>
      <c r="G74" s="60">
        <f t="shared" si="8"/>
        <v>34734703.25</v>
      </c>
      <c r="H74" s="63">
        <f t="shared" si="1"/>
        <v>0</v>
      </c>
      <c r="I74" s="64"/>
      <c r="J74" s="64"/>
    </row>
    <row r="75" spans="1:10" ht="21" customHeight="1">
      <c r="A75" s="17" t="s">
        <v>122</v>
      </c>
      <c r="B75" s="18" t="s">
        <v>123</v>
      </c>
      <c r="C75" s="66">
        <f t="shared" ref="C75:C77" si="14">E75-D75</f>
        <v>1000000</v>
      </c>
      <c r="D75" s="66">
        <v>0</v>
      </c>
      <c r="E75" s="66">
        <v>1000000</v>
      </c>
      <c r="F75" s="67">
        <v>0</v>
      </c>
      <c r="G75" s="66">
        <f t="shared" si="8"/>
        <v>1000000</v>
      </c>
      <c r="H75" s="68">
        <f t="shared" si="1"/>
        <v>0</v>
      </c>
    </row>
    <row r="76" spans="1:10" ht="21" customHeight="1">
      <c r="A76" s="17" t="s">
        <v>124</v>
      </c>
      <c r="B76" s="18" t="s">
        <v>125</v>
      </c>
      <c r="C76" s="66">
        <f t="shared" si="14"/>
        <v>33000000</v>
      </c>
      <c r="D76" s="69">
        <v>-265296.75</v>
      </c>
      <c r="E76" s="66">
        <v>32734703.25</v>
      </c>
      <c r="F76" s="67">
        <v>0</v>
      </c>
      <c r="G76" s="66">
        <f t="shared" ref="G76:G107" si="15">E76-F76</f>
        <v>32734703.25</v>
      </c>
      <c r="H76" s="68">
        <f t="shared" si="1"/>
        <v>0</v>
      </c>
    </row>
    <row r="77" spans="1:10" ht="21" customHeight="1">
      <c r="A77" s="17" t="s">
        <v>126</v>
      </c>
      <c r="B77" s="18" t="s">
        <v>127</v>
      </c>
      <c r="C77" s="66">
        <f t="shared" si="14"/>
        <v>1000000</v>
      </c>
      <c r="D77" s="66">
        <v>0</v>
      </c>
      <c r="E77" s="66">
        <v>1000000</v>
      </c>
      <c r="F77" s="67">
        <v>0</v>
      </c>
      <c r="G77" s="66">
        <f t="shared" si="15"/>
        <v>1000000</v>
      </c>
      <c r="H77" s="68">
        <f t="shared" ref="H77:H140" si="16">F77/E77</f>
        <v>0</v>
      </c>
    </row>
    <row r="78" spans="1:10" s="55" customFormat="1" ht="15.75" customHeight="1">
      <c r="A78" s="13">
        <v>2.2999999999999998</v>
      </c>
      <c r="B78" s="14" t="s">
        <v>128</v>
      </c>
      <c r="C78" s="56">
        <f>+C79+C83+C87+C92+C94+C99+C108+C117</f>
        <v>78978206</v>
      </c>
      <c r="D78" s="71">
        <f>+D79+D83+D87+D92+D94+D99+D108+D117</f>
        <v>-24424442.34</v>
      </c>
      <c r="E78" s="56">
        <f>+E79+E83+E87+E92+E94+E99+E108+E117</f>
        <v>54553763.659999996</v>
      </c>
      <c r="F78" s="58">
        <f>+F79+F83+F87+F92+F94+F99+F108+F117</f>
        <v>1044500</v>
      </c>
      <c r="G78" s="56">
        <f t="shared" si="15"/>
        <v>53509263.659999996</v>
      </c>
      <c r="H78" s="59">
        <f t="shared" si="16"/>
        <v>1.9146250046279577E-2</v>
      </c>
      <c r="I78" s="53"/>
      <c r="J78" s="53"/>
    </row>
    <row r="79" spans="1:10" s="65" customFormat="1" ht="30" customHeight="1">
      <c r="A79" s="15" t="s">
        <v>129</v>
      </c>
      <c r="B79" s="20" t="s">
        <v>130</v>
      </c>
      <c r="C79" s="60">
        <f>SUM(C80:C82)</f>
        <v>1800000</v>
      </c>
      <c r="D79" s="60">
        <f>SUM(D80:D82)</f>
        <v>752184.5</v>
      </c>
      <c r="E79" s="60">
        <f>SUM(E80:E82)</f>
        <v>2552184.5</v>
      </c>
      <c r="F79" s="62">
        <f>SUM(F80:F82)</f>
        <v>0</v>
      </c>
      <c r="G79" s="60">
        <f t="shared" si="15"/>
        <v>2552184.5</v>
      </c>
      <c r="H79" s="63">
        <f t="shared" si="16"/>
        <v>0</v>
      </c>
      <c r="I79" s="64"/>
      <c r="J79" s="64"/>
    </row>
    <row r="80" spans="1:10" ht="21" customHeight="1">
      <c r="A80" s="17" t="s">
        <v>131</v>
      </c>
      <c r="B80" s="18" t="s">
        <v>132</v>
      </c>
      <c r="C80" s="66">
        <f t="shared" ref="C80:C82" si="17">E80-D80</f>
        <v>1500000</v>
      </c>
      <c r="D80" s="66">
        <v>652184.5</v>
      </c>
      <c r="E80" s="66">
        <v>2152184.5</v>
      </c>
      <c r="F80" s="67">
        <v>0</v>
      </c>
      <c r="G80" s="66">
        <f t="shared" si="15"/>
        <v>2152184.5</v>
      </c>
      <c r="H80" s="68">
        <f t="shared" si="16"/>
        <v>0</v>
      </c>
    </row>
    <row r="81" spans="1:19" ht="21" customHeight="1">
      <c r="A81" s="17" t="s">
        <v>133</v>
      </c>
      <c r="B81" s="18" t="s">
        <v>134</v>
      </c>
      <c r="C81" s="66">
        <f t="shared" si="17"/>
        <v>250000</v>
      </c>
      <c r="D81" s="66">
        <v>100000</v>
      </c>
      <c r="E81" s="66">
        <v>350000</v>
      </c>
      <c r="F81" s="67">
        <v>0</v>
      </c>
      <c r="G81" s="66">
        <f t="shared" si="15"/>
        <v>350000</v>
      </c>
      <c r="H81" s="68">
        <f t="shared" si="16"/>
        <v>0</v>
      </c>
    </row>
    <row r="82" spans="1:19" ht="21" customHeight="1">
      <c r="A82" s="17" t="s">
        <v>135</v>
      </c>
      <c r="B82" s="18" t="s">
        <v>136</v>
      </c>
      <c r="C82" s="66">
        <f t="shared" si="17"/>
        <v>50000</v>
      </c>
      <c r="D82" s="66">
        <v>0</v>
      </c>
      <c r="E82" s="66">
        <v>50000</v>
      </c>
      <c r="F82" s="67">
        <v>0</v>
      </c>
      <c r="G82" s="66">
        <f t="shared" si="15"/>
        <v>50000</v>
      </c>
      <c r="H82" s="68">
        <f t="shared" si="16"/>
        <v>0</v>
      </c>
    </row>
    <row r="83" spans="1:19" s="65" customFormat="1" ht="17.25" customHeight="1">
      <c r="A83" s="15" t="s">
        <v>137</v>
      </c>
      <c r="B83" s="19" t="s">
        <v>138</v>
      </c>
      <c r="C83" s="60">
        <f>SUM(C84:C86)</f>
        <v>3129750</v>
      </c>
      <c r="D83" s="60">
        <f>SUM(D84:D86)</f>
        <v>0</v>
      </c>
      <c r="E83" s="60">
        <f>SUM(E84:E86)</f>
        <v>3129750</v>
      </c>
      <c r="F83" s="62">
        <f>SUM(F84:F86)</f>
        <v>0</v>
      </c>
      <c r="G83" s="60">
        <f t="shared" si="15"/>
        <v>3129750</v>
      </c>
      <c r="H83" s="63">
        <f t="shared" si="16"/>
        <v>0</v>
      </c>
      <c r="I83" s="64"/>
      <c r="J83" s="64"/>
    </row>
    <row r="84" spans="1:19" ht="21" customHeight="1">
      <c r="A84" s="17" t="s">
        <v>139</v>
      </c>
      <c r="B84" s="18" t="s">
        <v>140</v>
      </c>
      <c r="C84" s="66">
        <f t="shared" ref="C84:C86" si="18">E84-D84</f>
        <v>50000</v>
      </c>
      <c r="D84" s="66">
        <v>0</v>
      </c>
      <c r="E84" s="66">
        <v>50000</v>
      </c>
      <c r="F84" s="67">
        <v>0</v>
      </c>
      <c r="G84" s="66">
        <f t="shared" si="15"/>
        <v>50000</v>
      </c>
      <c r="H84" s="68">
        <f t="shared" si="16"/>
        <v>0</v>
      </c>
    </row>
    <row r="85" spans="1:19" ht="21" customHeight="1">
      <c r="A85" s="17" t="s">
        <v>141</v>
      </c>
      <c r="B85" s="18" t="s">
        <v>142</v>
      </c>
      <c r="C85" s="66">
        <f t="shared" si="18"/>
        <v>250000</v>
      </c>
      <c r="D85" s="66">
        <v>0</v>
      </c>
      <c r="E85" s="66">
        <v>250000</v>
      </c>
      <c r="F85" s="67">
        <v>0</v>
      </c>
      <c r="G85" s="66">
        <f t="shared" si="15"/>
        <v>250000</v>
      </c>
      <c r="H85" s="68">
        <f t="shared" si="16"/>
        <v>0</v>
      </c>
    </row>
    <row r="86" spans="1:19" ht="21" customHeight="1">
      <c r="A86" s="17" t="s">
        <v>143</v>
      </c>
      <c r="B86" s="18" t="s">
        <v>144</v>
      </c>
      <c r="C86" s="66">
        <f t="shared" si="18"/>
        <v>2829750</v>
      </c>
      <c r="D86" s="66">
        <v>0</v>
      </c>
      <c r="E86" s="66">
        <v>2829750</v>
      </c>
      <c r="F86" s="67">
        <v>0</v>
      </c>
      <c r="G86" s="66">
        <f t="shared" si="15"/>
        <v>2829750</v>
      </c>
      <c r="H86" s="68">
        <f t="shared" si="16"/>
        <v>0</v>
      </c>
    </row>
    <row r="87" spans="1:19" s="64" customFormat="1" ht="20.100000000000001" customHeight="1">
      <c r="A87" s="15" t="s">
        <v>145</v>
      </c>
      <c r="B87" s="19" t="s">
        <v>146</v>
      </c>
      <c r="C87" s="60">
        <f>SUM(C88:C91)</f>
        <v>4095000</v>
      </c>
      <c r="D87" s="60">
        <f>SUM(D88:D91)</f>
        <v>0</v>
      </c>
      <c r="E87" s="60">
        <f>SUM(E88:E91)</f>
        <v>4095000</v>
      </c>
      <c r="F87" s="62">
        <f>SUM(F88:F91)</f>
        <v>0</v>
      </c>
      <c r="G87" s="60">
        <f t="shared" si="15"/>
        <v>4095000</v>
      </c>
      <c r="H87" s="63">
        <f t="shared" si="16"/>
        <v>0</v>
      </c>
      <c r="K87" s="65"/>
      <c r="L87" s="65"/>
      <c r="M87" s="65"/>
      <c r="N87" s="65"/>
      <c r="O87" s="65"/>
      <c r="P87" s="65"/>
      <c r="Q87" s="65"/>
      <c r="R87" s="65"/>
      <c r="S87" s="65"/>
    </row>
    <row r="88" spans="1:19" ht="21" customHeight="1">
      <c r="A88" s="17" t="s">
        <v>147</v>
      </c>
      <c r="B88" s="18" t="s">
        <v>148</v>
      </c>
      <c r="C88" s="66">
        <f t="shared" ref="C88:C91" si="19">E88-D88</f>
        <v>2000000</v>
      </c>
      <c r="D88" s="66">
        <v>0</v>
      </c>
      <c r="E88" s="66">
        <v>2000000</v>
      </c>
      <c r="F88" s="67">
        <v>0</v>
      </c>
      <c r="G88" s="66">
        <f t="shared" si="15"/>
        <v>2000000</v>
      </c>
      <c r="H88" s="68">
        <f t="shared" si="16"/>
        <v>0</v>
      </c>
    </row>
    <row r="89" spans="1:19" ht="21" customHeight="1">
      <c r="A89" s="17" t="s">
        <v>149</v>
      </c>
      <c r="B89" s="18" t="s">
        <v>150</v>
      </c>
      <c r="C89" s="66">
        <f t="shared" si="19"/>
        <v>2000000</v>
      </c>
      <c r="D89" s="66">
        <v>0</v>
      </c>
      <c r="E89" s="66">
        <v>2000000</v>
      </c>
      <c r="F89" s="67">
        <v>0</v>
      </c>
      <c r="G89" s="66">
        <f t="shared" si="15"/>
        <v>2000000</v>
      </c>
      <c r="H89" s="68">
        <f t="shared" si="16"/>
        <v>0</v>
      </c>
    </row>
    <row r="90" spans="1:19" ht="21" customHeight="1">
      <c r="A90" s="17" t="s">
        <v>151</v>
      </c>
      <c r="B90" s="18" t="s">
        <v>152</v>
      </c>
      <c r="C90" s="66">
        <f t="shared" si="19"/>
        <v>18000</v>
      </c>
      <c r="D90" s="66">
        <v>0</v>
      </c>
      <c r="E90" s="66">
        <v>18000</v>
      </c>
      <c r="F90" s="67">
        <v>0</v>
      </c>
      <c r="G90" s="66">
        <f t="shared" si="15"/>
        <v>18000</v>
      </c>
      <c r="H90" s="68">
        <f t="shared" si="16"/>
        <v>0</v>
      </c>
    </row>
    <row r="91" spans="1:19" ht="21" customHeight="1">
      <c r="A91" s="17" t="s">
        <v>153</v>
      </c>
      <c r="B91" s="18" t="s">
        <v>154</v>
      </c>
      <c r="C91" s="66">
        <f t="shared" si="19"/>
        <v>77000</v>
      </c>
      <c r="D91" s="66">
        <v>0</v>
      </c>
      <c r="E91" s="66">
        <v>77000</v>
      </c>
      <c r="F91" s="67">
        <v>0</v>
      </c>
      <c r="G91" s="66">
        <f t="shared" si="15"/>
        <v>77000</v>
      </c>
      <c r="H91" s="68">
        <f t="shared" si="16"/>
        <v>0</v>
      </c>
    </row>
    <row r="92" spans="1:19" s="64" customFormat="1" ht="20.100000000000001" customHeight="1">
      <c r="A92" s="15" t="s">
        <v>155</v>
      </c>
      <c r="B92" s="19" t="s">
        <v>156</v>
      </c>
      <c r="C92" s="60">
        <f>SUM(C93)</f>
        <v>100000</v>
      </c>
      <c r="D92" s="60">
        <f>SUM(D93)</f>
        <v>0</v>
      </c>
      <c r="E92" s="60">
        <f>SUM(E93)</f>
        <v>100000</v>
      </c>
      <c r="F92" s="62">
        <f>SUM(F93)</f>
        <v>0</v>
      </c>
      <c r="G92" s="60">
        <f t="shared" si="15"/>
        <v>100000</v>
      </c>
      <c r="H92" s="63">
        <f t="shared" si="16"/>
        <v>0</v>
      </c>
      <c r="K92" s="65"/>
      <c r="L92" s="65"/>
      <c r="M92" s="65"/>
      <c r="N92" s="65"/>
      <c r="O92" s="65"/>
      <c r="P92" s="65"/>
      <c r="Q92" s="65"/>
      <c r="R92" s="65"/>
      <c r="S92" s="65"/>
    </row>
    <row r="93" spans="1:19" ht="21" customHeight="1">
      <c r="A93" s="17" t="s">
        <v>157</v>
      </c>
      <c r="B93" s="18" t="s">
        <v>158</v>
      </c>
      <c r="C93" s="66">
        <f>E93-D93</f>
        <v>100000</v>
      </c>
      <c r="D93" s="66">
        <v>0</v>
      </c>
      <c r="E93" s="66">
        <v>100000</v>
      </c>
      <c r="F93" s="67">
        <v>0</v>
      </c>
      <c r="G93" s="66">
        <f t="shared" si="15"/>
        <v>100000</v>
      </c>
      <c r="H93" s="68">
        <f t="shared" si="16"/>
        <v>0</v>
      </c>
    </row>
    <row r="94" spans="1:19" s="64" customFormat="1" ht="20.100000000000001" customHeight="1">
      <c r="A94" s="15" t="s">
        <v>159</v>
      </c>
      <c r="B94" s="19" t="s">
        <v>160</v>
      </c>
      <c r="C94" s="60">
        <f>SUM(C95:C98)</f>
        <v>1129000</v>
      </c>
      <c r="D94" s="60">
        <f>SUM(D95:D98)</f>
        <v>1000000</v>
      </c>
      <c r="E94" s="60">
        <f>SUM(E95:E98)</f>
        <v>2129000</v>
      </c>
      <c r="F94" s="62">
        <f>SUM(F95:F98)</f>
        <v>0</v>
      </c>
      <c r="G94" s="60">
        <f t="shared" si="15"/>
        <v>2129000</v>
      </c>
      <c r="H94" s="63">
        <f t="shared" si="16"/>
        <v>0</v>
      </c>
      <c r="K94" s="65"/>
      <c r="L94" s="65"/>
      <c r="M94" s="65"/>
      <c r="N94" s="65"/>
      <c r="O94" s="65"/>
      <c r="P94" s="65"/>
      <c r="Q94" s="65"/>
      <c r="R94" s="65"/>
      <c r="S94" s="65"/>
    </row>
    <row r="95" spans="1:19" ht="21" customHeight="1">
      <c r="A95" s="17" t="s">
        <v>161</v>
      </c>
      <c r="B95" s="18" t="s">
        <v>162</v>
      </c>
      <c r="C95" s="66">
        <f t="shared" ref="C95:C98" si="20">E95-D95</f>
        <v>18000</v>
      </c>
      <c r="D95" s="66">
        <v>0</v>
      </c>
      <c r="E95" s="66">
        <v>18000</v>
      </c>
      <c r="F95" s="67">
        <v>0</v>
      </c>
      <c r="G95" s="66">
        <f t="shared" si="15"/>
        <v>18000</v>
      </c>
      <c r="H95" s="68">
        <f t="shared" si="16"/>
        <v>0</v>
      </c>
    </row>
    <row r="96" spans="1:19" ht="21" customHeight="1">
      <c r="A96" s="17" t="s">
        <v>163</v>
      </c>
      <c r="B96" s="18" t="s">
        <v>164</v>
      </c>
      <c r="C96" s="66">
        <f t="shared" si="20"/>
        <v>1045000</v>
      </c>
      <c r="D96" s="66">
        <v>1000000</v>
      </c>
      <c r="E96" s="66">
        <v>2045000</v>
      </c>
      <c r="F96" s="67">
        <v>0</v>
      </c>
      <c r="G96" s="66">
        <f t="shared" si="15"/>
        <v>2045000</v>
      </c>
      <c r="H96" s="68">
        <f t="shared" si="16"/>
        <v>0</v>
      </c>
    </row>
    <row r="97" spans="1:19" ht="21" customHeight="1">
      <c r="A97" s="17" t="s">
        <v>165</v>
      </c>
      <c r="B97" s="18" t="s">
        <v>166</v>
      </c>
      <c r="C97" s="66">
        <f t="shared" si="20"/>
        <v>9000</v>
      </c>
      <c r="D97" s="66">
        <v>0</v>
      </c>
      <c r="E97" s="66">
        <v>9000</v>
      </c>
      <c r="F97" s="67">
        <v>0</v>
      </c>
      <c r="G97" s="66">
        <f t="shared" si="15"/>
        <v>9000</v>
      </c>
      <c r="H97" s="68">
        <f t="shared" si="16"/>
        <v>0</v>
      </c>
    </row>
    <row r="98" spans="1:19" ht="21" customHeight="1">
      <c r="A98" s="17" t="s">
        <v>167</v>
      </c>
      <c r="B98" s="18" t="s">
        <v>168</v>
      </c>
      <c r="C98" s="66">
        <f t="shared" si="20"/>
        <v>57000</v>
      </c>
      <c r="D98" s="66">
        <v>0</v>
      </c>
      <c r="E98" s="66">
        <v>57000</v>
      </c>
      <c r="F98" s="67">
        <v>0</v>
      </c>
      <c r="G98" s="66">
        <f t="shared" si="15"/>
        <v>57000</v>
      </c>
      <c r="H98" s="68">
        <f t="shared" si="16"/>
        <v>0</v>
      </c>
    </row>
    <row r="99" spans="1:19" s="64" customFormat="1" ht="30.95" customHeight="1">
      <c r="A99" s="15" t="s">
        <v>169</v>
      </c>
      <c r="B99" s="20" t="s">
        <v>170</v>
      </c>
      <c r="C99" s="60">
        <f>SUM(C100:C107)</f>
        <v>394390</v>
      </c>
      <c r="D99" s="60">
        <f>SUM(D100:D107)</f>
        <v>0</v>
      </c>
      <c r="E99" s="60">
        <f>SUM(E100:E107)</f>
        <v>394390</v>
      </c>
      <c r="F99" s="62">
        <f>SUM(F100:F107)</f>
        <v>0</v>
      </c>
      <c r="G99" s="60">
        <f t="shared" si="15"/>
        <v>394390</v>
      </c>
      <c r="H99" s="63">
        <f t="shared" si="16"/>
        <v>0</v>
      </c>
      <c r="K99" s="65"/>
      <c r="L99" s="65"/>
      <c r="M99" s="65"/>
      <c r="N99" s="65"/>
      <c r="O99" s="65"/>
      <c r="P99" s="65"/>
      <c r="Q99" s="65"/>
      <c r="R99" s="65"/>
      <c r="S99" s="65"/>
    </row>
    <row r="100" spans="1:19" ht="21" customHeight="1">
      <c r="A100" s="17" t="s">
        <v>171</v>
      </c>
      <c r="B100" s="18" t="s">
        <v>172</v>
      </c>
      <c r="C100" s="66">
        <f t="shared" ref="C100:C107" si="21">E100-D100</f>
        <v>29000</v>
      </c>
      <c r="D100" s="66">
        <v>0</v>
      </c>
      <c r="E100" s="66">
        <v>29000</v>
      </c>
      <c r="F100" s="67">
        <v>0</v>
      </c>
      <c r="G100" s="66">
        <f t="shared" si="15"/>
        <v>29000</v>
      </c>
      <c r="H100" s="68">
        <f t="shared" si="16"/>
        <v>0</v>
      </c>
    </row>
    <row r="101" spans="1:19" ht="21" customHeight="1">
      <c r="A101" s="21" t="s">
        <v>173</v>
      </c>
      <c r="B101" s="22" t="s">
        <v>174</v>
      </c>
      <c r="C101" s="73">
        <f t="shared" si="21"/>
        <v>9000</v>
      </c>
      <c r="D101" s="73">
        <v>0</v>
      </c>
      <c r="E101" s="73">
        <v>9000</v>
      </c>
      <c r="F101" s="74">
        <v>0</v>
      </c>
      <c r="G101" s="73">
        <f t="shared" si="15"/>
        <v>9000</v>
      </c>
      <c r="H101" s="111">
        <f t="shared" si="16"/>
        <v>0</v>
      </c>
    </row>
    <row r="102" spans="1:19" ht="20.100000000000001" customHeight="1">
      <c r="A102" s="17" t="s">
        <v>175</v>
      </c>
      <c r="B102" s="18" t="s">
        <v>176</v>
      </c>
      <c r="C102" s="66">
        <f t="shared" si="21"/>
        <v>18000</v>
      </c>
      <c r="D102" s="66">
        <v>0</v>
      </c>
      <c r="E102" s="66">
        <v>18000</v>
      </c>
      <c r="F102" s="67">
        <v>0</v>
      </c>
      <c r="G102" s="66">
        <f t="shared" si="15"/>
        <v>18000</v>
      </c>
      <c r="H102" s="68">
        <f t="shared" si="16"/>
        <v>0</v>
      </c>
    </row>
    <row r="103" spans="1:19" ht="20.100000000000001" customHeight="1">
      <c r="A103" s="17" t="s">
        <v>290</v>
      </c>
      <c r="B103" s="18" t="s">
        <v>291</v>
      </c>
      <c r="C103" s="66">
        <f t="shared" si="21"/>
        <v>46000</v>
      </c>
      <c r="D103" s="66">
        <v>0</v>
      </c>
      <c r="E103" s="66">
        <v>46000</v>
      </c>
      <c r="F103" s="67">
        <v>0</v>
      </c>
      <c r="G103" s="66">
        <f t="shared" si="15"/>
        <v>46000</v>
      </c>
      <c r="H103" s="68">
        <f t="shared" si="16"/>
        <v>0</v>
      </c>
    </row>
    <row r="104" spans="1:19" ht="20.100000000000001" customHeight="1">
      <c r="A104" s="17" t="s">
        <v>177</v>
      </c>
      <c r="B104" s="18" t="s">
        <v>178</v>
      </c>
      <c r="C104" s="66">
        <f t="shared" si="21"/>
        <v>138890</v>
      </c>
      <c r="D104" s="66">
        <v>0</v>
      </c>
      <c r="E104" s="66">
        <v>138890</v>
      </c>
      <c r="F104" s="67">
        <v>0</v>
      </c>
      <c r="G104" s="66">
        <f t="shared" si="15"/>
        <v>138890</v>
      </c>
      <c r="H104" s="68">
        <f t="shared" si="16"/>
        <v>0</v>
      </c>
    </row>
    <row r="105" spans="1:19" ht="20.100000000000001" customHeight="1">
      <c r="A105" s="17" t="s">
        <v>179</v>
      </c>
      <c r="B105" s="18" t="s">
        <v>180</v>
      </c>
      <c r="C105" s="66">
        <f t="shared" si="21"/>
        <v>137000</v>
      </c>
      <c r="D105" s="66">
        <v>0</v>
      </c>
      <c r="E105" s="66">
        <v>137000</v>
      </c>
      <c r="F105" s="67">
        <v>0</v>
      </c>
      <c r="G105" s="66">
        <f t="shared" si="15"/>
        <v>137000</v>
      </c>
      <c r="H105" s="68">
        <f t="shared" si="16"/>
        <v>0</v>
      </c>
    </row>
    <row r="106" spans="1:19" ht="20.100000000000001" customHeight="1">
      <c r="A106" s="17" t="s">
        <v>181</v>
      </c>
      <c r="B106" s="18" t="s">
        <v>182</v>
      </c>
      <c r="C106" s="66">
        <f t="shared" si="21"/>
        <v>9000</v>
      </c>
      <c r="D106" s="66">
        <v>0</v>
      </c>
      <c r="E106" s="66">
        <v>9000</v>
      </c>
      <c r="F106" s="67">
        <v>0</v>
      </c>
      <c r="G106" s="66">
        <f t="shared" si="15"/>
        <v>9000</v>
      </c>
      <c r="H106" s="68">
        <f t="shared" si="16"/>
        <v>0</v>
      </c>
    </row>
    <row r="107" spans="1:19" ht="20.100000000000001" customHeight="1">
      <c r="A107" s="17" t="s">
        <v>288</v>
      </c>
      <c r="B107" s="18" t="s">
        <v>289</v>
      </c>
      <c r="C107" s="66">
        <f t="shared" si="21"/>
        <v>7500</v>
      </c>
      <c r="D107" s="66">
        <v>0</v>
      </c>
      <c r="E107" s="66">
        <v>7500</v>
      </c>
      <c r="F107" s="67">
        <v>0</v>
      </c>
      <c r="G107" s="66">
        <f t="shared" si="15"/>
        <v>7500</v>
      </c>
      <c r="H107" s="68">
        <f t="shared" si="16"/>
        <v>0</v>
      </c>
    </row>
    <row r="108" spans="1:19" s="64" customFormat="1" ht="30.95" customHeight="1">
      <c r="A108" s="15" t="s">
        <v>183</v>
      </c>
      <c r="B108" s="20" t="s">
        <v>184</v>
      </c>
      <c r="C108" s="60">
        <f>SUM(C109:C116)</f>
        <v>12014855</v>
      </c>
      <c r="D108" s="60">
        <f>SUM(D109:D116)</f>
        <v>1038000</v>
      </c>
      <c r="E108" s="60">
        <f>SUM(E109:E116)</f>
        <v>13052855</v>
      </c>
      <c r="F108" s="62">
        <f>SUM(F109:F116)</f>
        <v>1044500</v>
      </c>
      <c r="G108" s="60">
        <f t="shared" ref="G108:G139" si="22">E108-F108</f>
        <v>12008355</v>
      </c>
      <c r="H108" s="63">
        <f t="shared" si="16"/>
        <v>8.0020807708351932E-2</v>
      </c>
      <c r="K108" s="65"/>
      <c r="L108" s="65"/>
      <c r="M108" s="65"/>
      <c r="N108" s="65"/>
      <c r="O108" s="65"/>
      <c r="P108" s="65"/>
      <c r="Q108" s="65"/>
      <c r="R108" s="65"/>
      <c r="S108" s="65"/>
    </row>
    <row r="109" spans="1:19" ht="20.100000000000001" customHeight="1">
      <c r="A109" s="17" t="s">
        <v>185</v>
      </c>
      <c r="B109" s="18" t="s">
        <v>186</v>
      </c>
      <c r="C109" s="66">
        <f t="shared" ref="C109:C116" si="23">E109-D109</f>
        <v>6336000</v>
      </c>
      <c r="D109" s="66">
        <v>0</v>
      </c>
      <c r="E109" s="66">
        <v>6336000</v>
      </c>
      <c r="F109" s="67">
        <v>1044500</v>
      </c>
      <c r="G109" s="66">
        <f t="shared" si="22"/>
        <v>5291500</v>
      </c>
      <c r="H109" s="68">
        <f t="shared" si="16"/>
        <v>0.16485164141414141</v>
      </c>
    </row>
    <row r="110" spans="1:19" ht="20.100000000000001" customHeight="1">
      <c r="A110" s="17" t="s">
        <v>187</v>
      </c>
      <c r="B110" s="18" t="s">
        <v>188</v>
      </c>
      <c r="C110" s="66">
        <f t="shared" si="23"/>
        <v>5678855</v>
      </c>
      <c r="D110" s="66">
        <v>0</v>
      </c>
      <c r="E110" s="66">
        <v>5678855</v>
      </c>
      <c r="F110" s="67">
        <v>0</v>
      </c>
      <c r="G110" s="66">
        <f t="shared" si="22"/>
        <v>5678855</v>
      </c>
      <c r="H110" s="68">
        <f t="shared" si="16"/>
        <v>0</v>
      </c>
    </row>
    <row r="111" spans="1:19" ht="20.100000000000001" customHeight="1">
      <c r="A111" s="17" t="s">
        <v>189</v>
      </c>
      <c r="B111" s="18" t="s">
        <v>190</v>
      </c>
      <c r="C111" s="66">
        <f t="shared" si="23"/>
        <v>0</v>
      </c>
      <c r="D111" s="66">
        <v>0</v>
      </c>
      <c r="E111" s="66">
        <v>0</v>
      </c>
      <c r="F111" s="67">
        <v>0</v>
      </c>
      <c r="G111" s="66">
        <f t="shared" si="22"/>
        <v>0</v>
      </c>
      <c r="H111" s="68">
        <v>0</v>
      </c>
    </row>
    <row r="112" spans="1:19" ht="20.100000000000001" customHeight="1">
      <c r="A112" s="17" t="s">
        <v>191</v>
      </c>
      <c r="B112" s="18" t="s">
        <v>192</v>
      </c>
      <c r="C112" s="66">
        <f t="shared" si="23"/>
        <v>0</v>
      </c>
      <c r="D112" s="66">
        <v>0</v>
      </c>
      <c r="E112" s="66">
        <v>0</v>
      </c>
      <c r="F112" s="67">
        <v>0</v>
      </c>
      <c r="G112" s="66">
        <f t="shared" si="22"/>
        <v>0</v>
      </c>
      <c r="H112" s="68">
        <v>0</v>
      </c>
    </row>
    <row r="113" spans="1:19" ht="30" customHeight="1">
      <c r="A113" s="17" t="s">
        <v>193</v>
      </c>
      <c r="B113" s="18" t="s">
        <v>194</v>
      </c>
      <c r="C113" s="66">
        <f t="shared" si="23"/>
        <v>0</v>
      </c>
      <c r="D113" s="66">
        <v>45000</v>
      </c>
      <c r="E113" s="66">
        <v>45000</v>
      </c>
      <c r="F113" s="67">
        <v>0</v>
      </c>
      <c r="G113" s="66">
        <f t="shared" si="22"/>
        <v>45000</v>
      </c>
      <c r="H113" s="68">
        <f t="shared" si="16"/>
        <v>0</v>
      </c>
    </row>
    <row r="114" spans="1:19" ht="20.100000000000001" customHeight="1">
      <c r="A114" s="17" t="s">
        <v>195</v>
      </c>
      <c r="B114" s="18" t="s">
        <v>196</v>
      </c>
      <c r="C114" s="66">
        <f t="shared" si="23"/>
        <v>0</v>
      </c>
      <c r="D114" s="66">
        <v>45000</v>
      </c>
      <c r="E114" s="66">
        <v>45000</v>
      </c>
      <c r="F114" s="67">
        <v>0</v>
      </c>
      <c r="G114" s="66">
        <f t="shared" si="22"/>
        <v>45000</v>
      </c>
      <c r="H114" s="68">
        <f t="shared" si="16"/>
        <v>0</v>
      </c>
    </row>
    <row r="115" spans="1:19" ht="33" customHeight="1">
      <c r="A115" s="17" t="s">
        <v>197</v>
      </c>
      <c r="B115" s="18" t="s">
        <v>198</v>
      </c>
      <c r="C115" s="66">
        <f t="shared" si="23"/>
        <v>0</v>
      </c>
      <c r="D115" s="66">
        <v>744000</v>
      </c>
      <c r="E115" s="66">
        <v>744000</v>
      </c>
      <c r="F115" s="67">
        <v>0</v>
      </c>
      <c r="G115" s="66">
        <f t="shared" si="22"/>
        <v>744000</v>
      </c>
      <c r="H115" s="68">
        <f t="shared" si="16"/>
        <v>0</v>
      </c>
    </row>
    <row r="116" spans="1:19" ht="21.75" customHeight="1">
      <c r="A116" s="17" t="s">
        <v>199</v>
      </c>
      <c r="B116" s="18" t="s">
        <v>200</v>
      </c>
      <c r="C116" s="66">
        <f t="shared" si="23"/>
        <v>0</v>
      </c>
      <c r="D116" s="66">
        <v>204000</v>
      </c>
      <c r="E116" s="66">
        <v>204000</v>
      </c>
      <c r="F116" s="67">
        <v>0</v>
      </c>
      <c r="G116" s="66">
        <f t="shared" si="22"/>
        <v>204000</v>
      </c>
      <c r="H116" s="68">
        <f t="shared" si="16"/>
        <v>0</v>
      </c>
    </row>
    <row r="117" spans="1:19" s="72" customFormat="1" ht="20.100000000000001" customHeight="1">
      <c r="A117" s="15" t="s">
        <v>201</v>
      </c>
      <c r="B117" s="19" t="s">
        <v>202</v>
      </c>
      <c r="C117" s="60">
        <f>SUM(C118:C128)</f>
        <v>56315211</v>
      </c>
      <c r="D117" s="61">
        <f>SUM(D118:D128)</f>
        <v>-27214626.84</v>
      </c>
      <c r="E117" s="60">
        <f>SUM(E118:E128)</f>
        <v>29100584.16</v>
      </c>
      <c r="F117" s="62">
        <f>SUM(F118:F128)</f>
        <v>0</v>
      </c>
      <c r="G117" s="60">
        <f t="shared" si="22"/>
        <v>29100584.16</v>
      </c>
      <c r="H117" s="63">
        <f t="shared" si="16"/>
        <v>0</v>
      </c>
      <c r="K117" s="65"/>
      <c r="L117" s="65"/>
      <c r="M117" s="65"/>
      <c r="N117" s="65"/>
      <c r="O117" s="65"/>
      <c r="P117" s="65"/>
      <c r="Q117" s="65"/>
      <c r="R117" s="65"/>
      <c r="S117" s="65"/>
    </row>
    <row r="118" spans="1:19" ht="20.100000000000001" customHeight="1">
      <c r="A118" s="17" t="s">
        <v>203</v>
      </c>
      <c r="B118" s="18" t="s">
        <v>204</v>
      </c>
      <c r="C118" s="66">
        <f t="shared" ref="C118:C128" si="24">E118-D118</f>
        <v>1500000</v>
      </c>
      <c r="D118" s="66">
        <v>0</v>
      </c>
      <c r="E118" s="66">
        <v>1500000</v>
      </c>
      <c r="F118" s="67">
        <v>0</v>
      </c>
      <c r="G118" s="66">
        <f t="shared" si="22"/>
        <v>1500000</v>
      </c>
      <c r="H118" s="68">
        <f t="shared" si="16"/>
        <v>0</v>
      </c>
    </row>
    <row r="119" spans="1:19" ht="25.5" customHeight="1">
      <c r="A119" s="17" t="s">
        <v>205</v>
      </c>
      <c r="B119" s="18" t="s">
        <v>206</v>
      </c>
      <c r="C119" s="66">
        <f t="shared" si="24"/>
        <v>43444356</v>
      </c>
      <c r="D119" s="69">
        <v>-25000000</v>
      </c>
      <c r="E119" s="66">
        <v>18444356</v>
      </c>
      <c r="F119" s="67">
        <v>0</v>
      </c>
      <c r="G119" s="66">
        <f t="shared" si="22"/>
        <v>18444356</v>
      </c>
      <c r="H119" s="68">
        <f t="shared" si="16"/>
        <v>0</v>
      </c>
    </row>
    <row r="120" spans="1:19" ht="20.100000000000001" customHeight="1">
      <c r="A120" s="17" t="s">
        <v>207</v>
      </c>
      <c r="B120" s="18" t="s">
        <v>208</v>
      </c>
      <c r="C120" s="66">
        <f t="shared" si="24"/>
        <v>646200</v>
      </c>
      <c r="D120" s="66">
        <v>0</v>
      </c>
      <c r="E120" s="66">
        <v>646200</v>
      </c>
      <c r="F120" s="67">
        <v>0</v>
      </c>
      <c r="G120" s="66">
        <f t="shared" si="22"/>
        <v>646200</v>
      </c>
      <c r="H120" s="68">
        <f t="shared" si="16"/>
        <v>0</v>
      </c>
    </row>
    <row r="121" spans="1:19" ht="27.75" customHeight="1">
      <c r="A121" s="17" t="s">
        <v>209</v>
      </c>
      <c r="B121" s="18" t="s">
        <v>210</v>
      </c>
      <c r="C121" s="66">
        <f t="shared" si="24"/>
        <v>75000</v>
      </c>
      <c r="D121" s="66">
        <v>0</v>
      </c>
      <c r="E121" s="66">
        <v>75000</v>
      </c>
      <c r="F121" s="67">
        <v>0</v>
      </c>
      <c r="G121" s="66">
        <f t="shared" si="22"/>
        <v>75000</v>
      </c>
      <c r="H121" s="68">
        <f t="shared" si="16"/>
        <v>0</v>
      </c>
    </row>
    <row r="122" spans="1:19" ht="20.100000000000001" customHeight="1">
      <c r="A122" s="17" t="s">
        <v>211</v>
      </c>
      <c r="B122" s="18" t="s">
        <v>212</v>
      </c>
      <c r="C122" s="66">
        <f t="shared" si="24"/>
        <v>1000000</v>
      </c>
      <c r="D122" s="66">
        <v>0</v>
      </c>
      <c r="E122" s="66">
        <v>1000000</v>
      </c>
      <c r="F122" s="67">
        <v>0</v>
      </c>
      <c r="G122" s="66">
        <f t="shared" si="22"/>
        <v>1000000</v>
      </c>
      <c r="H122" s="68">
        <f t="shared" si="16"/>
        <v>0</v>
      </c>
    </row>
    <row r="123" spans="1:19" ht="20.100000000000001" customHeight="1">
      <c r="A123" s="17" t="s">
        <v>213</v>
      </c>
      <c r="B123" s="18" t="s">
        <v>214</v>
      </c>
      <c r="C123" s="66">
        <f t="shared" si="24"/>
        <v>1000000</v>
      </c>
      <c r="D123" s="66">
        <v>0</v>
      </c>
      <c r="E123" s="66">
        <v>1000000</v>
      </c>
      <c r="F123" s="67">
        <v>0</v>
      </c>
      <c r="G123" s="66">
        <f t="shared" si="22"/>
        <v>1000000</v>
      </c>
      <c r="H123" s="68">
        <f t="shared" si="16"/>
        <v>0</v>
      </c>
    </row>
    <row r="124" spans="1:19" ht="20.100000000000001" customHeight="1">
      <c r="A124" s="17" t="s">
        <v>215</v>
      </c>
      <c r="B124" s="18" t="s">
        <v>216</v>
      </c>
      <c r="C124" s="66">
        <f t="shared" si="24"/>
        <v>900000</v>
      </c>
      <c r="D124" s="66">
        <v>0</v>
      </c>
      <c r="E124" s="66">
        <v>900000</v>
      </c>
      <c r="F124" s="67">
        <v>0</v>
      </c>
      <c r="G124" s="66">
        <f t="shared" si="22"/>
        <v>900000</v>
      </c>
      <c r="H124" s="68">
        <f t="shared" si="16"/>
        <v>0</v>
      </c>
    </row>
    <row r="125" spans="1:19" ht="20.100000000000001" customHeight="1">
      <c r="A125" s="17" t="s">
        <v>217</v>
      </c>
      <c r="B125" s="18" t="s">
        <v>218</v>
      </c>
      <c r="C125" s="66">
        <f t="shared" si="24"/>
        <v>94300</v>
      </c>
      <c r="D125" s="66">
        <v>500000</v>
      </c>
      <c r="E125" s="66">
        <v>594300</v>
      </c>
      <c r="F125" s="67">
        <v>0</v>
      </c>
      <c r="G125" s="66">
        <f t="shared" si="22"/>
        <v>594300</v>
      </c>
      <c r="H125" s="68">
        <f t="shared" si="16"/>
        <v>0</v>
      </c>
    </row>
    <row r="126" spans="1:19" ht="20.100000000000001" customHeight="1">
      <c r="A126" s="17" t="s">
        <v>219</v>
      </c>
      <c r="B126" s="18" t="s">
        <v>220</v>
      </c>
      <c r="C126" s="66">
        <f t="shared" si="24"/>
        <v>3189395</v>
      </c>
      <c r="D126" s="69">
        <v>-2689395.84</v>
      </c>
      <c r="E126" s="66">
        <v>499999.16</v>
      </c>
      <c r="F126" s="67">
        <v>0</v>
      </c>
      <c r="G126" s="66">
        <f t="shared" si="22"/>
        <v>499999.16</v>
      </c>
      <c r="H126" s="68">
        <f t="shared" si="16"/>
        <v>0</v>
      </c>
    </row>
    <row r="127" spans="1:19" ht="20.100000000000001" customHeight="1">
      <c r="A127" s="17" t="s">
        <v>221</v>
      </c>
      <c r="B127" s="18" t="s">
        <v>222</v>
      </c>
      <c r="C127" s="66">
        <f t="shared" si="24"/>
        <v>4157760</v>
      </c>
      <c r="D127" s="66">
        <v>0</v>
      </c>
      <c r="E127" s="66">
        <v>4157760</v>
      </c>
      <c r="F127" s="67">
        <v>0</v>
      </c>
      <c r="G127" s="66">
        <f t="shared" si="22"/>
        <v>4157760</v>
      </c>
      <c r="H127" s="68">
        <f t="shared" si="16"/>
        <v>0</v>
      </c>
    </row>
    <row r="128" spans="1:19" ht="20.100000000000001" customHeight="1">
      <c r="A128" s="17" t="s">
        <v>223</v>
      </c>
      <c r="B128" s="18" t="s">
        <v>224</v>
      </c>
      <c r="C128" s="66">
        <f t="shared" si="24"/>
        <v>308200</v>
      </c>
      <c r="D128" s="69">
        <v>-25231</v>
      </c>
      <c r="E128" s="66">
        <v>282969</v>
      </c>
      <c r="F128" s="67">
        <v>0</v>
      </c>
      <c r="G128" s="66">
        <f t="shared" si="22"/>
        <v>282969</v>
      </c>
      <c r="H128" s="68">
        <f t="shared" si="16"/>
        <v>0</v>
      </c>
    </row>
    <row r="129" spans="1:19" s="53" customFormat="1" ht="19.5" customHeight="1">
      <c r="A129" s="13">
        <v>2.6</v>
      </c>
      <c r="B129" s="14" t="s">
        <v>225</v>
      </c>
      <c r="C129" s="56">
        <f>+C130+C135+C138+C140+C145+C151+C153</f>
        <v>26140385</v>
      </c>
      <c r="D129" s="56">
        <f>+D130+D135+D138+D140+D145+D151+D153</f>
        <v>752145.84</v>
      </c>
      <c r="E129" s="56">
        <f>+E130+E135+E138+E140+E145+E151+E153</f>
        <v>26892530.84</v>
      </c>
      <c r="F129" s="58">
        <f>+F130+F135+F138+F140+F145+F151+F153</f>
        <v>0</v>
      </c>
      <c r="G129" s="56">
        <f t="shared" si="22"/>
        <v>26892530.84</v>
      </c>
      <c r="H129" s="59">
        <f t="shared" si="16"/>
        <v>0</v>
      </c>
      <c r="K129" s="55"/>
      <c r="L129" s="55"/>
      <c r="M129" s="55"/>
      <c r="N129" s="55"/>
      <c r="O129" s="55"/>
      <c r="P129" s="55"/>
      <c r="Q129" s="55"/>
      <c r="R129" s="55"/>
      <c r="S129" s="55"/>
    </row>
    <row r="130" spans="1:19" s="64" customFormat="1" ht="16.5" customHeight="1">
      <c r="A130" s="15" t="s">
        <v>226</v>
      </c>
      <c r="B130" s="19" t="s">
        <v>227</v>
      </c>
      <c r="C130" s="60">
        <f>SUM(C131:C134)</f>
        <v>3768385</v>
      </c>
      <c r="D130" s="60">
        <f>SUM(D131:D134)</f>
        <v>752145.84</v>
      </c>
      <c r="E130" s="60">
        <f>SUM(E131:E134)</f>
        <v>4520530.84</v>
      </c>
      <c r="F130" s="62">
        <f>SUM(F131:F134)</f>
        <v>0</v>
      </c>
      <c r="G130" s="60">
        <f t="shared" si="22"/>
        <v>4520530.84</v>
      </c>
      <c r="H130" s="63">
        <f t="shared" si="16"/>
        <v>0</v>
      </c>
      <c r="K130" s="65"/>
      <c r="L130" s="65"/>
      <c r="M130" s="65"/>
      <c r="N130" s="65"/>
      <c r="O130" s="65"/>
      <c r="P130" s="65"/>
      <c r="Q130" s="65"/>
      <c r="R130" s="65"/>
      <c r="S130" s="65"/>
    </row>
    <row r="131" spans="1:19" ht="21" customHeight="1">
      <c r="A131" s="17" t="s">
        <v>228</v>
      </c>
      <c r="B131" s="18" t="s">
        <v>229</v>
      </c>
      <c r="C131" s="66">
        <f t="shared" ref="C131:C134" si="25">E131-D131</f>
        <v>1000000.0000000001</v>
      </c>
      <c r="D131" s="66">
        <v>752145.84</v>
      </c>
      <c r="E131" s="66">
        <v>1752145.84</v>
      </c>
      <c r="F131" s="67">
        <v>0</v>
      </c>
      <c r="G131" s="66">
        <f t="shared" si="22"/>
        <v>1752145.84</v>
      </c>
      <c r="H131" s="68">
        <f t="shared" si="16"/>
        <v>0</v>
      </c>
    </row>
    <row r="132" spans="1:19" ht="21" customHeight="1">
      <c r="A132" s="17" t="s">
        <v>230</v>
      </c>
      <c r="B132" s="18" t="s">
        <v>231</v>
      </c>
      <c r="C132" s="66">
        <f t="shared" si="25"/>
        <v>0</v>
      </c>
      <c r="D132" s="66">
        <v>0</v>
      </c>
      <c r="E132" s="66">
        <v>0</v>
      </c>
      <c r="F132" s="67">
        <v>0</v>
      </c>
      <c r="G132" s="66">
        <f t="shared" si="22"/>
        <v>0</v>
      </c>
      <c r="H132" s="68">
        <v>0</v>
      </c>
    </row>
    <row r="133" spans="1:19" ht="27.75" customHeight="1">
      <c r="A133" s="17" t="s">
        <v>232</v>
      </c>
      <c r="B133" s="18" t="s">
        <v>233</v>
      </c>
      <c r="C133" s="66">
        <f t="shared" si="25"/>
        <v>2520685</v>
      </c>
      <c r="D133" s="66">
        <v>0</v>
      </c>
      <c r="E133" s="66">
        <v>2520685</v>
      </c>
      <c r="F133" s="67">
        <v>0</v>
      </c>
      <c r="G133" s="66">
        <f t="shared" si="22"/>
        <v>2520685</v>
      </c>
      <c r="H133" s="68">
        <f t="shared" si="16"/>
        <v>0</v>
      </c>
    </row>
    <row r="134" spans="1:19" ht="21" customHeight="1">
      <c r="A134" s="17" t="s">
        <v>234</v>
      </c>
      <c r="B134" s="18" t="s">
        <v>235</v>
      </c>
      <c r="C134" s="66">
        <f t="shared" si="25"/>
        <v>247700</v>
      </c>
      <c r="D134" s="66">
        <v>0</v>
      </c>
      <c r="E134" s="66">
        <v>247700</v>
      </c>
      <c r="F134" s="67">
        <v>0</v>
      </c>
      <c r="G134" s="66">
        <f t="shared" si="22"/>
        <v>247700</v>
      </c>
      <c r="H134" s="68">
        <f t="shared" si="16"/>
        <v>0</v>
      </c>
    </row>
    <row r="135" spans="1:19" s="64" customFormat="1" ht="30.95" customHeight="1">
      <c r="A135" s="15" t="s">
        <v>236</v>
      </c>
      <c r="B135" s="23" t="s">
        <v>237</v>
      </c>
      <c r="C135" s="60">
        <f>SUM(C136:C137)</f>
        <v>0</v>
      </c>
      <c r="D135" s="60">
        <f>SUM(D136:D137)</f>
        <v>0</v>
      </c>
      <c r="E135" s="60">
        <f>SUM(E136:E137)</f>
        <v>0</v>
      </c>
      <c r="F135" s="62">
        <f>SUM(F136:F137)</f>
        <v>0</v>
      </c>
      <c r="G135" s="60">
        <f t="shared" si="22"/>
        <v>0</v>
      </c>
      <c r="H135" s="63">
        <v>0</v>
      </c>
      <c r="K135" s="65"/>
      <c r="L135" s="65"/>
      <c r="M135" s="65"/>
      <c r="N135" s="65"/>
      <c r="O135" s="65"/>
      <c r="P135" s="65"/>
      <c r="Q135" s="65"/>
      <c r="R135" s="65"/>
      <c r="S135" s="65"/>
    </row>
    <row r="136" spans="1:19" ht="21" customHeight="1">
      <c r="A136" s="17" t="s">
        <v>238</v>
      </c>
      <c r="B136" s="18" t="s">
        <v>239</v>
      </c>
      <c r="C136" s="66">
        <f t="shared" ref="C136:C137" si="26">E136-D136</f>
        <v>0</v>
      </c>
      <c r="D136" s="66">
        <v>0</v>
      </c>
      <c r="E136" s="66">
        <v>0</v>
      </c>
      <c r="F136" s="67">
        <v>0</v>
      </c>
      <c r="G136" s="66">
        <f t="shared" si="22"/>
        <v>0</v>
      </c>
      <c r="H136" s="68">
        <v>0</v>
      </c>
    </row>
    <row r="137" spans="1:19" ht="21" customHeight="1">
      <c r="A137" s="17" t="s">
        <v>240</v>
      </c>
      <c r="B137" s="18" t="s">
        <v>241</v>
      </c>
      <c r="C137" s="66">
        <f t="shared" si="26"/>
        <v>0</v>
      </c>
      <c r="D137" s="66">
        <v>0</v>
      </c>
      <c r="E137" s="66">
        <v>0</v>
      </c>
      <c r="F137" s="67">
        <v>0</v>
      </c>
      <c r="G137" s="66">
        <f t="shared" si="22"/>
        <v>0</v>
      </c>
      <c r="H137" s="68">
        <v>0</v>
      </c>
    </row>
    <row r="138" spans="1:19" s="64" customFormat="1" ht="30.95" customHeight="1">
      <c r="A138" s="15" t="s">
        <v>242</v>
      </c>
      <c r="B138" s="20" t="s">
        <v>243</v>
      </c>
      <c r="C138" s="60">
        <f>SUM(C139:C139)</f>
        <v>0</v>
      </c>
      <c r="D138" s="60">
        <f>SUM(D139:D139)</f>
        <v>0</v>
      </c>
      <c r="E138" s="60">
        <f>SUM(E139:E139)</f>
        <v>0</v>
      </c>
      <c r="F138" s="62">
        <f>SUM(F139:F139)</f>
        <v>0</v>
      </c>
      <c r="G138" s="60">
        <f t="shared" si="22"/>
        <v>0</v>
      </c>
      <c r="H138" s="63">
        <v>0</v>
      </c>
      <c r="K138" s="65"/>
      <c r="L138" s="65"/>
      <c r="M138" s="65"/>
      <c r="N138" s="65"/>
      <c r="O138" s="65"/>
      <c r="P138" s="65"/>
      <c r="Q138" s="65"/>
      <c r="R138" s="65"/>
      <c r="S138" s="65"/>
    </row>
    <row r="139" spans="1:19" ht="21" customHeight="1">
      <c r="A139" s="17" t="s">
        <v>244</v>
      </c>
      <c r="B139" s="18" t="s">
        <v>245</v>
      </c>
      <c r="C139" s="66">
        <f>E139-D139</f>
        <v>0</v>
      </c>
      <c r="D139" s="66">
        <v>0</v>
      </c>
      <c r="E139" s="66">
        <v>0</v>
      </c>
      <c r="F139" s="67">
        <v>0</v>
      </c>
      <c r="G139" s="66">
        <f t="shared" si="22"/>
        <v>0</v>
      </c>
      <c r="H139" s="68">
        <v>0</v>
      </c>
    </row>
    <row r="140" spans="1:19" s="64" customFormat="1" ht="25.5" customHeight="1">
      <c r="A140" s="15" t="s">
        <v>246</v>
      </c>
      <c r="B140" s="20" t="s">
        <v>247</v>
      </c>
      <c r="C140" s="60">
        <f>SUM(C141:C144)</f>
        <v>22200000</v>
      </c>
      <c r="D140" s="60">
        <f>SUM(D141:D144)</f>
        <v>0</v>
      </c>
      <c r="E140" s="60">
        <f>SUM(E141:E144)</f>
        <v>22200000</v>
      </c>
      <c r="F140" s="62">
        <f>SUM(F141:F144)</f>
        <v>0</v>
      </c>
      <c r="G140" s="60">
        <f t="shared" ref="G140:G157" si="27">E140-F140</f>
        <v>22200000</v>
      </c>
      <c r="H140" s="63">
        <f t="shared" si="16"/>
        <v>0</v>
      </c>
      <c r="K140" s="65"/>
      <c r="L140" s="65"/>
      <c r="M140" s="65"/>
      <c r="N140" s="65"/>
      <c r="O140" s="65"/>
      <c r="P140" s="65"/>
      <c r="Q140" s="65"/>
      <c r="R140" s="65"/>
      <c r="S140" s="65"/>
    </row>
    <row r="141" spans="1:19" ht="21" customHeight="1">
      <c r="A141" s="17" t="s">
        <v>248</v>
      </c>
      <c r="B141" s="18" t="s">
        <v>249</v>
      </c>
      <c r="C141" s="66">
        <f t="shared" ref="C141:C144" si="28">E141-D141</f>
        <v>22200000</v>
      </c>
      <c r="D141" s="66">
        <v>0</v>
      </c>
      <c r="E141" s="66">
        <v>22200000</v>
      </c>
      <c r="F141" s="67">
        <v>0</v>
      </c>
      <c r="G141" s="66">
        <f t="shared" si="27"/>
        <v>22200000</v>
      </c>
      <c r="H141" s="68">
        <f t="shared" ref="H141:H158" si="29">F141/E141</f>
        <v>0</v>
      </c>
    </row>
    <row r="142" spans="1:19" ht="21" customHeight="1">
      <c r="A142" s="17" t="s">
        <v>250</v>
      </c>
      <c r="B142" s="18" t="s">
        <v>251</v>
      </c>
      <c r="C142" s="66">
        <f t="shared" si="28"/>
        <v>0</v>
      </c>
      <c r="D142" s="66">
        <v>0</v>
      </c>
      <c r="E142" s="66">
        <v>0</v>
      </c>
      <c r="F142" s="67">
        <v>0</v>
      </c>
      <c r="G142" s="66">
        <f t="shared" si="27"/>
        <v>0</v>
      </c>
      <c r="H142" s="68">
        <v>0</v>
      </c>
    </row>
    <row r="143" spans="1:19" ht="21" customHeight="1">
      <c r="A143" s="17" t="s">
        <v>252</v>
      </c>
      <c r="B143" s="18" t="s">
        <v>253</v>
      </c>
      <c r="C143" s="66">
        <f t="shared" si="28"/>
        <v>0</v>
      </c>
      <c r="D143" s="66">
        <v>0</v>
      </c>
      <c r="E143" s="66">
        <v>0</v>
      </c>
      <c r="F143" s="67">
        <v>0</v>
      </c>
      <c r="G143" s="66">
        <f t="shared" si="27"/>
        <v>0</v>
      </c>
      <c r="H143" s="68">
        <v>0</v>
      </c>
    </row>
    <row r="144" spans="1:19" ht="21" customHeight="1">
      <c r="A144" s="21" t="s">
        <v>254</v>
      </c>
      <c r="B144" s="22" t="s">
        <v>255</v>
      </c>
      <c r="C144" s="73">
        <f t="shared" si="28"/>
        <v>0</v>
      </c>
      <c r="D144" s="73">
        <v>0</v>
      </c>
      <c r="E144" s="73">
        <v>0</v>
      </c>
      <c r="F144" s="74">
        <v>0</v>
      </c>
      <c r="G144" s="73">
        <f t="shared" si="27"/>
        <v>0</v>
      </c>
      <c r="H144" s="111">
        <v>0</v>
      </c>
    </row>
    <row r="145" spans="1:19" s="64" customFormat="1" ht="33" customHeight="1">
      <c r="A145" s="15" t="s">
        <v>256</v>
      </c>
      <c r="B145" s="20" t="s">
        <v>257</v>
      </c>
      <c r="C145" s="60">
        <f>SUM(C146:C150)</f>
        <v>172000</v>
      </c>
      <c r="D145" s="60">
        <f>SUM(D146:D150)</f>
        <v>0</v>
      </c>
      <c r="E145" s="60">
        <f>SUM(E146:E150)</f>
        <v>172000</v>
      </c>
      <c r="F145" s="62">
        <f>SUM(F146:F150)</f>
        <v>0</v>
      </c>
      <c r="G145" s="60">
        <f t="shared" si="27"/>
        <v>172000</v>
      </c>
      <c r="H145" s="63">
        <f t="shared" si="29"/>
        <v>0</v>
      </c>
      <c r="K145" s="65"/>
      <c r="L145" s="65"/>
      <c r="M145" s="65"/>
      <c r="N145" s="65"/>
      <c r="O145" s="65"/>
      <c r="P145" s="65"/>
      <c r="Q145" s="65"/>
      <c r="R145" s="65"/>
      <c r="S145" s="65"/>
    </row>
    <row r="146" spans="1:19" ht="21" customHeight="1">
      <c r="A146" s="17" t="s">
        <v>258</v>
      </c>
      <c r="B146" s="18" t="s">
        <v>259</v>
      </c>
      <c r="C146" s="66">
        <f t="shared" ref="C146:C154" si="30">E146-D146</f>
        <v>0</v>
      </c>
      <c r="D146" s="66">
        <v>0</v>
      </c>
      <c r="E146" s="66">
        <v>0</v>
      </c>
      <c r="F146" s="67">
        <v>0</v>
      </c>
      <c r="G146" s="66">
        <f t="shared" si="27"/>
        <v>0</v>
      </c>
      <c r="H146" s="68">
        <v>0</v>
      </c>
    </row>
    <row r="147" spans="1:19" ht="21" customHeight="1">
      <c r="A147" s="17" t="s">
        <v>260</v>
      </c>
      <c r="B147" s="18" t="s">
        <v>261</v>
      </c>
      <c r="C147" s="66">
        <f t="shared" si="30"/>
        <v>0</v>
      </c>
      <c r="D147" s="66">
        <v>0</v>
      </c>
      <c r="E147" s="66">
        <v>0</v>
      </c>
      <c r="F147" s="67">
        <v>0</v>
      </c>
      <c r="G147" s="66">
        <f t="shared" si="27"/>
        <v>0</v>
      </c>
      <c r="H147" s="68">
        <v>0</v>
      </c>
    </row>
    <row r="148" spans="1:19" ht="30" customHeight="1">
      <c r="A148" s="17" t="s">
        <v>262</v>
      </c>
      <c r="B148" s="18" t="s">
        <v>263</v>
      </c>
      <c r="C148" s="66">
        <f t="shared" si="30"/>
        <v>0</v>
      </c>
      <c r="D148" s="66">
        <v>0</v>
      </c>
      <c r="E148" s="66">
        <v>0</v>
      </c>
      <c r="F148" s="67">
        <v>0</v>
      </c>
      <c r="G148" s="66">
        <f t="shared" si="27"/>
        <v>0</v>
      </c>
      <c r="H148" s="68">
        <v>0</v>
      </c>
    </row>
    <row r="149" spans="1:19" ht="21" customHeight="1">
      <c r="A149" s="17" t="s">
        <v>264</v>
      </c>
      <c r="B149" s="18" t="s">
        <v>265</v>
      </c>
      <c r="C149" s="66">
        <f t="shared" si="30"/>
        <v>75000</v>
      </c>
      <c r="D149" s="66">
        <v>0</v>
      </c>
      <c r="E149" s="66">
        <v>75000</v>
      </c>
      <c r="F149" s="67">
        <v>0</v>
      </c>
      <c r="G149" s="66">
        <f t="shared" si="27"/>
        <v>75000</v>
      </c>
      <c r="H149" s="68">
        <f t="shared" si="29"/>
        <v>0</v>
      </c>
    </row>
    <row r="150" spans="1:19" ht="21" customHeight="1">
      <c r="A150" s="17" t="s">
        <v>266</v>
      </c>
      <c r="B150" s="18" t="s">
        <v>267</v>
      </c>
      <c r="C150" s="66">
        <f t="shared" si="30"/>
        <v>97000</v>
      </c>
      <c r="D150" s="66">
        <v>0</v>
      </c>
      <c r="E150" s="66">
        <v>97000</v>
      </c>
      <c r="F150" s="67">
        <v>0</v>
      </c>
      <c r="G150" s="66">
        <f t="shared" si="27"/>
        <v>97000</v>
      </c>
      <c r="H150" s="68">
        <f t="shared" si="29"/>
        <v>0</v>
      </c>
    </row>
    <row r="151" spans="1:19" s="64" customFormat="1" ht="17.25" customHeight="1">
      <c r="A151" s="15" t="s">
        <v>268</v>
      </c>
      <c r="B151" s="19" t="s">
        <v>269</v>
      </c>
      <c r="C151" s="60">
        <f>SUM(C152)</f>
        <v>0</v>
      </c>
      <c r="D151" s="60">
        <f>SUM(D152)</f>
        <v>0</v>
      </c>
      <c r="E151" s="60">
        <f>SUM(E152)</f>
        <v>0</v>
      </c>
      <c r="F151" s="62">
        <f>SUM(F152)</f>
        <v>0</v>
      </c>
      <c r="G151" s="60">
        <f t="shared" si="27"/>
        <v>0</v>
      </c>
      <c r="H151" s="63">
        <v>0</v>
      </c>
      <c r="K151" s="65"/>
      <c r="L151" s="65"/>
      <c r="M151" s="65"/>
      <c r="N151" s="65"/>
      <c r="O151" s="65"/>
      <c r="P151" s="65"/>
      <c r="Q151" s="65"/>
      <c r="R151" s="65"/>
      <c r="S151" s="65"/>
    </row>
    <row r="152" spans="1:19" ht="19.5" customHeight="1">
      <c r="A152" s="17" t="s">
        <v>270</v>
      </c>
      <c r="B152" s="18" t="s">
        <v>271</v>
      </c>
      <c r="C152" s="66">
        <f t="shared" si="30"/>
        <v>0</v>
      </c>
      <c r="D152" s="66">
        <v>0</v>
      </c>
      <c r="E152" s="66">
        <v>0</v>
      </c>
      <c r="F152" s="67">
        <v>0</v>
      </c>
      <c r="G152" s="66">
        <f t="shared" si="27"/>
        <v>0</v>
      </c>
      <c r="H152" s="68">
        <v>0</v>
      </c>
    </row>
    <row r="153" spans="1:19" s="64" customFormat="1" ht="17.25" customHeight="1">
      <c r="A153" s="15" t="s">
        <v>272</v>
      </c>
      <c r="B153" s="19" t="s">
        <v>273</v>
      </c>
      <c r="C153" s="60">
        <f>SUM(C154)</f>
        <v>0</v>
      </c>
      <c r="D153" s="60">
        <f>SUM(D154)</f>
        <v>0</v>
      </c>
      <c r="E153" s="60">
        <f>SUM(E154)</f>
        <v>0</v>
      </c>
      <c r="F153" s="62">
        <f>SUM(F154)</f>
        <v>0</v>
      </c>
      <c r="G153" s="60">
        <f t="shared" si="27"/>
        <v>0</v>
      </c>
      <c r="H153" s="63">
        <v>0</v>
      </c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1:19" ht="21" customHeight="1">
      <c r="A154" s="17" t="s">
        <v>274</v>
      </c>
      <c r="B154" s="18" t="s">
        <v>275</v>
      </c>
      <c r="C154" s="73">
        <f t="shared" si="30"/>
        <v>0</v>
      </c>
      <c r="D154" s="73">
        <v>0</v>
      </c>
      <c r="E154" s="73">
        <v>0</v>
      </c>
      <c r="F154" s="74">
        <v>0</v>
      </c>
      <c r="G154" s="66">
        <f t="shared" si="27"/>
        <v>0</v>
      </c>
      <c r="H154" s="68">
        <v>0</v>
      </c>
    </row>
    <row r="155" spans="1:19" s="53" customFormat="1" ht="21" customHeight="1">
      <c r="A155" s="13">
        <v>2.7</v>
      </c>
      <c r="B155" s="14" t="s">
        <v>276</v>
      </c>
      <c r="C155" s="56">
        <f>+C156</f>
        <v>5400000</v>
      </c>
      <c r="D155" s="56">
        <f>+D156</f>
        <v>0</v>
      </c>
      <c r="E155" s="56">
        <f>+E156</f>
        <v>5400000</v>
      </c>
      <c r="F155" s="58">
        <f>+F156</f>
        <v>0</v>
      </c>
      <c r="G155" s="56">
        <f t="shared" si="27"/>
        <v>5400000</v>
      </c>
      <c r="H155" s="59">
        <f t="shared" si="29"/>
        <v>0</v>
      </c>
      <c r="K155" s="55"/>
      <c r="L155" s="55"/>
      <c r="M155" s="55"/>
      <c r="N155" s="55"/>
      <c r="O155" s="55"/>
      <c r="P155" s="55"/>
      <c r="Q155" s="55"/>
      <c r="R155" s="55"/>
      <c r="S155" s="55"/>
    </row>
    <row r="156" spans="1:19" s="64" customFormat="1" ht="21" customHeight="1">
      <c r="A156" s="15" t="s">
        <v>277</v>
      </c>
      <c r="B156" s="19" t="s">
        <v>278</v>
      </c>
      <c r="C156" s="75">
        <f>SUM(C157)</f>
        <v>5400000</v>
      </c>
      <c r="D156" s="75">
        <f>SUM(D157)</f>
        <v>0</v>
      </c>
      <c r="E156" s="75">
        <f>SUM(E157)</f>
        <v>5400000</v>
      </c>
      <c r="F156" s="76">
        <f>SUM(F157)</f>
        <v>0</v>
      </c>
      <c r="G156" s="75">
        <f t="shared" si="27"/>
        <v>5400000</v>
      </c>
      <c r="H156" s="77">
        <f t="shared" si="29"/>
        <v>0</v>
      </c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1:19" ht="21" customHeight="1">
      <c r="A157" s="17" t="s">
        <v>279</v>
      </c>
      <c r="B157" s="18" t="s">
        <v>280</v>
      </c>
      <c r="C157" s="66">
        <f t="shared" ref="C157" si="31">E157-D157</f>
        <v>5400000</v>
      </c>
      <c r="D157" s="66">
        <v>0</v>
      </c>
      <c r="E157" s="66">
        <v>5400000</v>
      </c>
      <c r="F157" s="67">
        <v>0</v>
      </c>
      <c r="G157" s="66">
        <f t="shared" si="27"/>
        <v>5400000</v>
      </c>
      <c r="H157" s="68">
        <f t="shared" si="29"/>
        <v>0</v>
      </c>
    </row>
    <row r="158" spans="1:19" s="35" customFormat="1" ht="18.75" customHeight="1">
      <c r="A158" s="24" t="s">
        <v>281</v>
      </c>
      <c r="B158" s="25"/>
      <c r="C158" s="78">
        <f>+C13+C31+C78+C129+C155</f>
        <v>719551010</v>
      </c>
      <c r="D158" s="78">
        <f>+D13+D31+D78+D129+D155</f>
        <v>1.1641532182693481E-10</v>
      </c>
      <c r="E158" s="78">
        <f>+E13+E31+E78+E129+E155</f>
        <v>719551010</v>
      </c>
      <c r="F158" s="79">
        <f>+F13+F31+F78+F129+F155</f>
        <v>29866247.93</v>
      </c>
      <c r="G158" s="78">
        <f>+G13+G31+G78+G129+G155</f>
        <v>689684762.07000005</v>
      </c>
      <c r="H158" s="80">
        <f t="shared" si="29"/>
        <v>4.1506783417620388E-2</v>
      </c>
      <c r="I158" s="35">
        <f>+F158-F12</f>
        <v>0</v>
      </c>
      <c r="K158" s="5"/>
      <c r="L158" s="5"/>
      <c r="M158" s="5"/>
      <c r="N158" s="5"/>
      <c r="O158" s="5"/>
      <c r="P158" s="5"/>
      <c r="Q158" s="5"/>
      <c r="R158" s="5"/>
      <c r="S158" s="5"/>
    </row>
    <row r="159" spans="1:19" s="35" customFormat="1" ht="3.75" customHeight="1">
      <c r="A159" s="5"/>
      <c r="B159" s="26"/>
      <c r="C159" s="81"/>
      <c r="D159" s="82"/>
      <c r="E159" s="82"/>
      <c r="F159" s="34"/>
      <c r="G159" s="34"/>
      <c r="H159" s="34"/>
      <c r="K159" s="5"/>
      <c r="L159" s="5"/>
      <c r="M159" s="5"/>
      <c r="N159" s="5"/>
      <c r="O159" s="5"/>
      <c r="P159" s="5"/>
      <c r="Q159" s="5"/>
      <c r="R159" s="5"/>
      <c r="S159" s="5"/>
    </row>
    <row r="160" spans="1:19" s="27" customFormat="1" ht="3.75" customHeight="1">
      <c r="B160" s="28"/>
      <c r="C160" s="83"/>
      <c r="E160" s="84"/>
    </row>
    <row r="161" spans="1:19" s="35" customFormat="1">
      <c r="A161" s="98" t="s">
        <v>282</v>
      </c>
      <c r="B161" s="99"/>
      <c r="C161" s="100"/>
      <c r="D161" s="101"/>
      <c r="E161" s="102"/>
      <c r="F161" s="109"/>
      <c r="G161" s="109"/>
      <c r="H161" s="103"/>
      <c r="K161" s="5"/>
      <c r="L161" s="5"/>
      <c r="M161" s="5"/>
      <c r="N161" s="5"/>
      <c r="O161" s="5"/>
      <c r="P161" s="5"/>
      <c r="Q161" s="5"/>
      <c r="R161" s="5"/>
      <c r="S161" s="5"/>
    </row>
    <row r="162" spans="1:19" s="35" customFormat="1" ht="15.75" customHeight="1">
      <c r="A162" s="104" t="s">
        <v>305</v>
      </c>
      <c r="B162" s="105"/>
      <c r="C162" s="105"/>
      <c r="D162" s="105"/>
      <c r="E162" s="105"/>
      <c r="F162" s="105"/>
      <c r="G162" s="97"/>
      <c r="H162" s="110"/>
      <c r="K162" s="5"/>
      <c r="L162" s="5"/>
      <c r="M162" s="5"/>
      <c r="N162" s="5"/>
      <c r="O162" s="5"/>
      <c r="P162" s="5"/>
      <c r="Q162" s="5"/>
      <c r="R162" s="5"/>
      <c r="S162" s="5"/>
    </row>
    <row r="163" spans="1:19" s="35" customFormat="1" ht="30" customHeight="1">
      <c r="A163" s="104" t="s">
        <v>306</v>
      </c>
      <c r="B163" s="105"/>
      <c r="C163" s="105"/>
      <c r="D163" s="105"/>
      <c r="E163" s="105"/>
      <c r="F163" s="105"/>
      <c r="G163" s="97"/>
      <c r="H163" s="110"/>
      <c r="K163" s="5"/>
      <c r="L163" s="5"/>
      <c r="M163" s="5"/>
      <c r="N163" s="5"/>
      <c r="O163" s="5"/>
      <c r="P163" s="5"/>
      <c r="Q163" s="5"/>
      <c r="R163" s="5"/>
      <c r="S163" s="5"/>
    </row>
    <row r="164" spans="1:19" s="35" customFormat="1" ht="45.75" customHeight="1">
      <c r="A164" s="106" t="s">
        <v>307</v>
      </c>
      <c r="B164" s="107"/>
      <c r="C164" s="107"/>
      <c r="D164" s="107"/>
      <c r="E164" s="107"/>
      <c r="F164" s="107"/>
      <c r="G164" s="107"/>
      <c r="H164" s="108"/>
      <c r="K164" s="5"/>
      <c r="L164" s="5"/>
      <c r="M164" s="5"/>
      <c r="N164" s="5"/>
      <c r="O164" s="5"/>
      <c r="P164" s="5"/>
      <c r="Q164" s="5"/>
      <c r="R164" s="5"/>
      <c r="S164" s="5"/>
    </row>
    <row r="165" spans="1:19" s="35" customFormat="1" ht="12.75" customHeight="1">
      <c r="A165" s="29"/>
      <c r="B165" s="30"/>
      <c r="C165" s="85"/>
      <c r="D165" s="30"/>
      <c r="E165" s="96"/>
      <c r="F165" s="97"/>
      <c r="G165" s="30"/>
      <c r="H165" s="30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29.25" customHeight="1">
      <c r="A166" s="1" t="s">
        <v>304</v>
      </c>
      <c r="C166" s="113" t="s">
        <v>283</v>
      </c>
      <c r="D166" s="113"/>
      <c r="F166" s="34"/>
      <c r="G166" s="118" t="s">
        <v>309</v>
      </c>
      <c r="H166" s="118"/>
    </row>
    <row r="167" spans="1:19" ht="19.5" customHeight="1">
      <c r="B167" s="5"/>
      <c r="C167" s="3"/>
      <c r="D167" s="3"/>
      <c r="E167" s="31"/>
      <c r="F167" s="6"/>
      <c r="G167" s="119"/>
      <c r="H167" s="119"/>
      <c r="O167" s="86"/>
      <c r="P167" s="86"/>
    </row>
    <row r="168" spans="1:19">
      <c r="A168" s="29"/>
      <c r="B168" s="5"/>
      <c r="C168" s="3"/>
      <c r="D168" s="3"/>
      <c r="E168" s="31"/>
      <c r="F168" s="6"/>
      <c r="G168" s="119"/>
      <c r="H168" s="119"/>
    </row>
    <row r="169" spans="1:19" ht="16.5" customHeight="1">
      <c r="B169" s="5"/>
      <c r="C169"/>
      <c r="D169"/>
      <c r="E169" s="27"/>
      <c r="F169" s="6"/>
      <c r="G169"/>
      <c r="H169"/>
    </row>
    <row r="170" spans="1:19" ht="14.25" customHeight="1">
      <c r="A170" s="112"/>
      <c r="B170" s="105"/>
      <c r="C170"/>
      <c r="D170"/>
      <c r="E170" s="27"/>
      <c r="F170" s="6"/>
      <c r="G170"/>
      <c r="H170"/>
      <c r="I170" s="87"/>
      <c r="J170" s="87"/>
      <c r="K170" s="88"/>
      <c r="L170" s="88"/>
      <c r="M170" s="88"/>
      <c r="N170" s="88"/>
      <c r="O170" s="88"/>
      <c r="P170" s="88"/>
      <c r="Q170" s="88"/>
      <c r="R170" s="88"/>
      <c r="S170" s="88"/>
    </row>
    <row r="171" spans="1:19" ht="15">
      <c r="A171" t="s">
        <v>299</v>
      </c>
      <c r="B171" s="38"/>
      <c r="C171" s="114"/>
      <c r="D171" s="115"/>
      <c r="E171" s="90"/>
      <c r="F171" s="90"/>
      <c r="G171" s="115"/>
      <c r="H171" s="115"/>
      <c r="I171" s="91"/>
      <c r="J171" s="91"/>
      <c r="N171" s="88"/>
      <c r="O171" s="88"/>
    </row>
    <row r="172" spans="1:19" ht="15">
      <c r="A172" s="2" t="s">
        <v>300</v>
      </c>
      <c r="B172" s="5"/>
      <c r="C172" s="116" t="s">
        <v>308</v>
      </c>
      <c r="D172" s="116"/>
      <c r="E172" s="92"/>
      <c r="F172" s="89"/>
      <c r="G172" s="116" t="s">
        <v>310</v>
      </c>
      <c r="H172" s="116"/>
    </row>
    <row r="173" spans="1:19" ht="15">
      <c r="A173" t="s">
        <v>301</v>
      </c>
      <c r="B173" s="5"/>
      <c r="C173" s="117" t="s">
        <v>284</v>
      </c>
      <c r="D173" s="117"/>
      <c r="E173" s="93"/>
      <c r="F173" s="6"/>
      <c r="G173" s="4" t="s">
        <v>311</v>
      </c>
      <c r="H173" s="4"/>
    </row>
    <row r="174" spans="1:19">
      <c r="C174" s="117"/>
      <c r="D174" s="117"/>
    </row>
  </sheetData>
  <mergeCells count="19">
    <mergeCell ref="C172:D172"/>
    <mergeCell ref="C173:D174"/>
    <mergeCell ref="G166:H166"/>
    <mergeCell ref="G172:H172"/>
    <mergeCell ref="G173:H173"/>
    <mergeCell ref="A6:H6"/>
    <mergeCell ref="A7:H7"/>
    <mergeCell ref="A8:H8"/>
    <mergeCell ref="A9:H9"/>
    <mergeCell ref="F10:F11"/>
    <mergeCell ref="D10:D11"/>
    <mergeCell ref="C10:C11"/>
    <mergeCell ref="A10:B11"/>
    <mergeCell ref="O167:P167"/>
    <mergeCell ref="E10:E11"/>
    <mergeCell ref="G10:G11"/>
    <mergeCell ref="H10:H11"/>
    <mergeCell ref="A164:H164"/>
    <mergeCell ref="C166:D166"/>
  </mergeCells>
  <phoneticPr fontId="2" type="noConversion"/>
  <pageMargins left="0.35" right="0.15748031496062992" top="0.39370078740157483" bottom="0.19685039370078741" header="0.15748031496062992" footer="0.15748031496062992"/>
  <pageSetup scale="64" orientation="portrait" r:id="rId1"/>
  <headerFooter>
    <oddFooter>&amp;R&amp;8&amp;P/&amp;N</oddFooter>
  </headerFooter>
  <rowBreaks count="3" manualBreakCount="3">
    <brk id="58" max="7" man="1"/>
    <brk id="101" max="7" man="1"/>
    <brk id="14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ENERO</vt:lpstr>
      <vt:lpstr>ENERO!Área_de_impresión</vt:lpstr>
      <vt:lpstr>ENERO!Mayo</vt:lpstr>
      <vt:lpstr>ENERO!MAYO_MENSUAL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Chantal Then De Jesus</dc:creator>
  <cp:lastModifiedBy>Arosa Echenique Benedicto</cp:lastModifiedBy>
  <cp:lastPrinted>2026-02-17T20:39:14Z</cp:lastPrinted>
  <dcterms:created xsi:type="dcterms:W3CDTF">2025-12-03T15:05:33Z</dcterms:created>
  <dcterms:modified xsi:type="dcterms:W3CDTF">2026-02-17T20:39:35Z</dcterms:modified>
</cp:coreProperties>
</file>