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admyfinanciero_titulacion_gob_do/Documents/Adm. financiera UTECT/1 COMUN/2026/TRANSPARENCIA 2026/PRESUPUESTO/Ejecución Presupuestaria Mensual 2026/"/>
    </mc:Choice>
  </mc:AlternateContent>
  <xr:revisionPtr revIDLastSave="1702" documentId="8_{E0D1FF97-F547-43F0-B27D-1E737169C69E}" xr6:coauthVersionLast="47" xr6:coauthVersionMax="47" xr10:uidLastSave="{73EBCBF4-D0DE-44AE-BA08-DCFFF25FC856}"/>
  <bookViews>
    <workbookView xWindow="-120" yWindow="-120" windowWidth="29040" windowHeight="15720" xr2:uid="{145446BA-D6D4-49DD-BBC2-D02ACB66152A}"/>
  </bookViews>
  <sheets>
    <sheet name="ABRIL" sheetId="1" r:id="rId1"/>
  </sheets>
  <definedNames>
    <definedName name="Mayo" localSheetId="0">ABRIL!$A$1:$D$174</definedName>
    <definedName name="MAYO_MENSUAL" localSheetId="0">ABRIL!$1:$10</definedName>
    <definedName name="_xlnm.Print_Area" localSheetId="0">ABRIL!$A$1:$R$174</definedName>
    <definedName name="_xlnm.Print_Titles" localSheetId="0">ABRIL!$1:$11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Q15" i="1"/>
  <c r="Q19" i="1"/>
  <c r="Q16" i="1"/>
  <c r="P16" i="1"/>
  <c r="P116" i="1"/>
  <c r="G108" i="1"/>
  <c r="G94" i="1"/>
  <c r="F21" i="1" l="1"/>
  <c r="O156" i="1"/>
  <c r="N156" i="1"/>
  <c r="M156" i="1"/>
  <c r="L156" i="1"/>
  <c r="K156" i="1"/>
  <c r="J156" i="1"/>
  <c r="I156" i="1"/>
  <c r="H156" i="1"/>
  <c r="G156" i="1"/>
  <c r="F156" i="1"/>
  <c r="E156" i="1"/>
  <c r="D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O151" i="1"/>
  <c r="N151" i="1"/>
  <c r="M151" i="1"/>
  <c r="L151" i="1"/>
  <c r="K151" i="1"/>
  <c r="J151" i="1"/>
  <c r="I151" i="1"/>
  <c r="H151" i="1"/>
  <c r="G151" i="1"/>
  <c r="E151" i="1"/>
  <c r="D151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9" i="1"/>
  <c r="N129" i="1"/>
  <c r="M129" i="1"/>
  <c r="L129" i="1"/>
  <c r="K129" i="1"/>
  <c r="J129" i="1"/>
  <c r="I129" i="1"/>
  <c r="H129" i="1"/>
  <c r="D129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O108" i="1"/>
  <c r="N108" i="1"/>
  <c r="M108" i="1"/>
  <c r="L108" i="1"/>
  <c r="K108" i="1"/>
  <c r="J108" i="1"/>
  <c r="I108" i="1"/>
  <c r="H108" i="1"/>
  <c r="F108" i="1"/>
  <c r="E108" i="1"/>
  <c r="D108" i="1"/>
  <c r="O99" i="1"/>
  <c r="N99" i="1"/>
  <c r="M99" i="1"/>
  <c r="L99" i="1"/>
  <c r="K99" i="1"/>
  <c r="J99" i="1"/>
  <c r="I99" i="1"/>
  <c r="H99" i="1"/>
  <c r="G99" i="1"/>
  <c r="F99" i="1"/>
  <c r="E99" i="1"/>
  <c r="D99" i="1"/>
  <c r="O94" i="1"/>
  <c r="N94" i="1"/>
  <c r="M94" i="1"/>
  <c r="L94" i="1"/>
  <c r="K94" i="1"/>
  <c r="J94" i="1"/>
  <c r="I94" i="1"/>
  <c r="H94" i="1"/>
  <c r="F94" i="1"/>
  <c r="E94" i="1"/>
  <c r="D94" i="1"/>
  <c r="O92" i="1"/>
  <c r="N92" i="1"/>
  <c r="M92" i="1"/>
  <c r="L92" i="1"/>
  <c r="K92" i="1"/>
  <c r="J92" i="1"/>
  <c r="I92" i="1"/>
  <c r="H92" i="1"/>
  <c r="G92" i="1"/>
  <c r="F92" i="1"/>
  <c r="E92" i="1"/>
  <c r="D92" i="1"/>
  <c r="O87" i="1"/>
  <c r="N87" i="1"/>
  <c r="M87" i="1"/>
  <c r="L87" i="1"/>
  <c r="K87" i="1"/>
  <c r="J87" i="1"/>
  <c r="I87" i="1"/>
  <c r="H87" i="1"/>
  <c r="G87" i="1"/>
  <c r="F87" i="1"/>
  <c r="E87" i="1"/>
  <c r="D87" i="1"/>
  <c r="O83" i="1"/>
  <c r="N83" i="1"/>
  <c r="M83" i="1"/>
  <c r="L83" i="1"/>
  <c r="K83" i="1"/>
  <c r="J83" i="1"/>
  <c r="I83" i="1"/>
  <c r="H83" i="1"/>
  <c r="G83" i="1"/>
  <c r="F83" i="1"/>
  <c r="E83" i="1"/>
  <c r="D83" i="1"/>
  <c r="O79" i="1"/>
  <c r="N79" i="1"/>
  <c r="M79" i="1"/>
  <c r="L79" i="1"/>
  <c r="K79" i="1"/>
  <c r="J79" i="1"/>
  <c r="I79" i="1"/>
  <c r="H79" i="1"/>
  <c r="G79" i="1"/>
  <c r="F79" i="1"/>
  <c r="E79" i="1"/>
  <c r="D79" i="1"/>
  <c r="O78" i="1"/>
  <c r="N78" i="1"/>
  <c r="M78" i="1"/>
  <c r="L78" i="1"/>
  <c r="K78" i="1"/>
  <c r="J78" i="1"/>
  <c r="I78" i="1"/>
  <c r="H78" i="1"/>
  <c r="D78" i="1"/>
  <c r="O74" i="1"/>
  <c r="N74" i="1"/>
  <c r="M74" i="1"/>
  <c r="L74" i="1"/>
  <c r="K74" i="1"/>
  <c r="J74" i="1"/>
  <c r="I74" i="1"/>
  <c r="H74" i="1"/>
  <c r="G74" i="1"/>
  <c r="F74" i="1"/>
  <c r="E74" i="1"/>
  <c r="D74" i="1"/>
  <c r="O62" i="1"/>
  <c r="N62" i="1"/>
  <c r="M62" i="1"/>
  <c r="L62" i="1"/>
  <c r="K62" i="1"/>
  <c r="J62" i="1"/>
  <c r="I62" i="1"/>
  <c r="H62" i="1"/>
  <c r="G62" i="1"/>
  <c r="F62" i="1"/>
  <c r="E62" i="1"/>
  <c r="D62" i="1"/>
  <c r="O54" i="1"/>
  <c r="N54" i="1"/>
  <c r="M54" i="1"/>
  <c r="L54" i="1"/>
  <c r="K54" i="1"/>
  <c r="J54" i="1"/>
  <c r="I54" i="1"/>
  <c r="H54" i="1"/>
  <c r="G54" i="1"/>
  <c r="F54" i="1"/>
  <c r="E54" i="1"/>
  <c r="D54" i="1"/>
  <c r="O51" i="1"/>
  <c r="N51" i="1"/>
  <c r="M51" i="1"/>
  <c r="L51" i="1"/>
  <c r="K51" i="1"/>
  <c r="J51" i="1"/>
  <c r="I51" i="1"/>
  <c r="H51" i="1"/>
  <c r="G51" i="1"/>
  <c r="F51" i="1"/>
  <c r="E51" i="1"/>
  <c r="D51" i="1"/>
  <c r="O47" i="1"/>
  <c r="N47" i="1"/>
  <c r="M47" i="1"/>
  <c r="L47" i="1"/>
  <c r="K47" i="1"/>
  <c r="J47" i="1"/>
  <c r="I47" i="1"/>
  <c r="H47" i="1"/>
  <c r="G47" i="1"/>
  <c r="F47" i="1"/>
  <c r="E47" i="1"/>
  <c r="D47" i="1"/>
  <c r="O44" i="1"/>
  <c r="N44" i="1"/>
  <c r="M44" i="1"/>
  <c r="L44" i="1"/>
  <c r="K44" i="1"/>
  <c r="J44" i="1"/>
  <c r="I44" i="1"/>
  <c r="H44" i="1"/>
  <c r="G44" i="1"/>
  <c r="F44" i="1"/>
  <c r="E44" i="1"/>
  <c r="D44" i="1"/>
  <c r="O41" i="1"/>
  <c r="N41" i="1"/>
  <c r="M41" i="1"/>
  <c r="L41" i="1"/>
  <c r="K41" i="1"/>
  <c r="J41" i="1"/>
  <c r="I41" i="1"/>
  <c r="H41" i="1"/>
  <c r="G41" i="1"/>
  <c r="F41" i="1"/>
  <c r="E41" i="1"/>
  <c r="D41" i="1"/>
  <c r="O38" i="1"/>
  <c r="N38" i="1"/>
  <c r="M38" i="1"/>
  <c r="L38" i="1"/>
  <c r="K38" i="1"/>
  <c r="J38" i="1"/>
  <c r="I38" i="1"/>
  <c r="H38" i="1"/>
  <c r="G38" i="1"/>
  <c r="F38" i="1"/>
  <c r="E38" i="1"/>
  <c r="D38" i="1"/>
  <c r="G129" i="1" l="1"/>
  <c r="G78" i="1"/>
  <c r="F129" i="1"/>
  <c r="F78" i="1"/>
  <c r="E129" i="1"/>
  <c r="E78" i="1"/>
  <c r="E32" i="1"/>
  <c r="O32" i="1"/>
  <c r="N32" i="1"/>
  <c r="M32" i="1"/>
  <c r="L32" i="1"/>
  <c r="K32" i="1"/>
  <c r="J32" i="1"/>
  <c r="I32" i="1"/>
  <c r="H32" i="1"/>
  <c r="G32" i="1"/>
  <c r="F32" i="1"/>
  <c r="O27" i="1"/>
  <c r="N27" i="1"/>
  <c r="M27" i="1"/>
  <c r="L27" i="1"/>
  <c r="K27" i="1"/>
  <c r="J27" i="1"/>
  <c r="I27" i="1"/>
  <c r="H27" i="1"/>
  <c r="G27" i="1"/>
  <c r="F27" i="1"/>
  <c r="E27" i="1"/>
  <c r="O21" i="1"/>
  <c r="N21" i="1"/>
  <c r="M21" i="1"/>
  <c r="L21" i="1"/>
  <c r="K21" i="1"/>
  <c r="J21" i="1"/>
  <c r="I21" i="1"/>
  <c r="H21" i="1"/>
  <c r="G21" i="1"/>
  <c r="E21" i="1"/>
  <c r="E14" i="1"/>
  <c r="O14" i="1"/>
  <c r="N14" i="1"/>
  <c r="M14" i="1"/>
  <c r="L14" i="1"/>
  <c r="K14" i="1"/>
  <c r="J14" i="1"/>
  <c r="I14" i="1"/>
  <c r="H14" i="1"/>
  <c r="G14" i="1"/>
  <c r="F14" i="1"/>
  <c r="P157" i="1"/>
  <c r="P154" i="1"/>
  <c r="P152" i="1"/>
  <c r="P150" i="1"/>
  <c r="P149" i="1"/>
  <c r="P148" i="1"/>
  <c r="Q148" i="1" s="1"/>
  <c r="P147" i="1"/>
  <c r="Q147" i="1" s="1"/>
  <c r="P146" i="1"/>
  <c r="P144" i="1"/>
  <c r="Q144" i="1" s="1"/>
  <c r="P143" i="1"/>
  <c r="Q143" i="1" s="1"/>
  <c r="P142" i="1"/>
  <c r="Q142" i="1" s="1"/>
  <c r="P141" i="1"/>
  <c r="Q141" i="1" s="1"/>
  <c r="P139" i="1"/>
  <c r="P137" i="1"/>
  <c r="Q137" i="1" s="1"/>
  <c r="P136" i="1"/>
  <c r="P134" i="1"/>
  <c r="P133" i="1"/>
  <c r="P132" i="1"/>
  <c r="Q132" i="1" s="1"/>
  <c r="P131" i="1"/>
  <c r="Q131" i="1" s="1"/>
  <c r="P128" i="1"/>
  <c r="P127" i="1"/>
  <c r="P126" i="1"/>
  <c r="P125" i="1"/>
  <c r="P124" i="1"/>
  <c r="P123" i="1"/>
  <c r="P122" i="1"/>
  <c r="P121" i="1"/>
  <c r="P120" i="1"/>
  <c r="P119" i="1"/>
  <c r="P118" i="1"/>
  <c r="Q118" i="1" s="1"/>
  <c r="P115" i="1"/>
  <c r="P114" i="1"/>
  <c r="P113" i="1"/>
  <c r="P112" i="1"/>
  <c r="Q112" i="1" s="1"/>
  <c r="P111" i="1"/>
  <c r="Q111" i="1" s="1"/>
  <c r="P110" i="1"/>
  <c r="P109" i="1"/>
  <c r="Q109" i="1" s="1"/>
  <c r="P107" i="1"/>
  <c r="P106" i="1"/>
  <c r="P105" i="1"/>
  <c r="P104" i="1"/>
  <c r="P103" i="1"/>
  <c r="P102" i="1"/>
  <c r="P101" i="1"/>
  <c r="P100" i="1"/>
  <c r="Q100" i="1" s="1"/>
  <c r="P98" i="1"/>
  <c r="P97" i="1"/>
  <c r="P96" i="1"/>
  <c r="P95" i="1"/>
  <c r="Q95" i="1" s="1"/>
  <c r="P93" i="1"/>
  <c r="Q93" i="1" s="1"/>
  <c r="P91" i="1"/>
  <c r="P90" i="1"/>
  <c r="P89" i="1"/>
  <c r="P88" i="1"/>
  <c r="Q88" i="1" s="1"/>
  <c r="P86" i="1"/>
  <c r="P85" i="1"/>
  <c r="P84" i="1"/>
  <c r="Q84" i="1" s="1"/>
  <c r="P82" i="1"/>
  <c r="P81" i="1"/>
  <c r="P80" i="1"/>
  <c r="Q80" i="1" s="1"/>
  <c r="P77" i="1"/>
  <c r="P76" i="1"/>
  <c r="P75" i="1"/>
  <c r="Q75" i="1" s="1"/>
  <c r="P73" i="1"/>
  <c r="P72" i="1"/>
  <c r="P71" i="1"/>
  <c r="P70" i="1"/>
  <c r="P69" i="1"/>
  <c r="Q69" i="1" s="1"/>
  <c r="P68" i="1"/>
  <c r="P67" i="1"/>
  <c r="P66" i="1"/>
  <c r="P65" i="1"/>
  <c r="P64" i="1"/>
  <c r="Q64" i="1" s="1"/>
  <c r="P63" i="1"/>
  <c r="P61" i="1"/>
  <c r="P60" i="1"/>
  <c r="P59" i="1"/>
  <c r="P58" i="1"/>
  <c r="P57" i="1"/>
  <c r="Q57" i="1" s="1"/>
  <c r="P56" i="1"/>
  <c r="P55" i="1"/>
  <c r="Q55" i="1" s="1"/>
  <c r="P52" i="1"/>
  <c r="P53" i="1"/>
  <c r="Q53" i="1" s="1"/>
  <c r="P50" i="1"/>
  <c r="P49" i="1"/>
  <c r="P48" i="1"/>
  <c r="Q48" i="1" s="1"/>
  <c r="P46" i="1"/>
  <c r="P45" i="1"/>
  <c r="Q45" i="1" s="1"/>
  <c r="P42" i="1"/>
  <c r="Q42" i="1" s="1"/>
  <c r="P43" i="1"/>
  <c r="P40" i="1"/>
  <c r="P39" i="1"/>
  <c r="Q39" i="1" s="1"/>
  <c r="P37" i="1"/>
  <c r="P36" i="1"/>
  <c r="P35" i="1"/>
  <c r="P34" i="1"/>
  <c r="P33" i="1"/>
  <c r="Q33" i="1" s="1"/>
  <c r="P30" i="1"/>
  <c r="P29" i="1"/>
  <c r="P28" i="1"/>
  <c r="Q28" i="1" s="1"/>
  <c r="P26" i="1"/>
  <c r="P25" i="1"/>
  <c r="Q25" i="1" s="1"/>
  <c r="P24" i="1"/>
  <c r="P23" i="1"/>
  <c r="P22" i="1"/>
  <c r="P17" i="1"/>
  <c r="Q17" i="1" s="1"/>
  <c r="P18" i="1"/>
  <c r="P19" i="1"/>
  <c r="P20" i="1"/>
  <c r="P15" i="1"/>
  <c r="R157" i="1" l="1"/>
  <c r="Q157" i="1"/>
  <c r="P156" i="1"/>
  <c r="P153" i="1"/>
  <c r="Q153" i="1" s="1"/>
  <c r="Q154" i="1"/>
  <c r="P151" i="1"/>
  <c r="Q151" i="1" s="1"/>
  <c r="Q152" i="1"/>
  <c r="R150" i="1"/>
  <c r="Q150" i="1"/>
  <c r="R149" i="1"/>
  <c r="Q149" i="1"/>
  <c r="P145" i="1"/>
  <c r="Q145" i="1" s="1"/>
  <c r="Q146" i="1"/>
  <c r="P138" i="1"/>
  <c r="Q138" i="1" s="1"/>
  <c r="Q139" i="1"/>
  <c r="P135" i="1"/>
  <c r="Q135" i="1" s="1"/>
  <c r="Q136" i="1"/>
  <c r="R134" i="1"/>
  <c r="Q134" i="1"/>
  <c r="R133" i="1"/>
  <c r="Q133" i="1"/>
  <c r="R125" i="1"/>
  <c r="Q125" i="1"/>
  <c r="R128" i="1"/>
  <c r="Q128" i="1"/>
  <c r="R122" i="1"/>
  <c r="Q122" i="1"/>
  <c r="R123" i="1"/>
  <c r="Q123" i="1"/>
  <c r="R124" i="1"/>
  <c r="Q124" i="1"/>
  <c r="R126" i="1"/>
  <c r="Q126" i="1"/>
  <c r="R127" i="1"/>
  <c r="Q127" i="1"/>
  <c r="R121" i="1"/>
  <c r="Q121" i="1"/>
  <c r="R120" i="1"/>
  <c r="Q120" i="1"/>
  <c r="R119" i="1"/>
  <c r="Q119" i="1"/>
  <c r="Q116" i="1"/>
  <c r="Q115" i="1"/>
  <c r="Q114" i="1"/>
  <c r="Q113" i="1"/>
  <c r="R110" i="1"/>
  <c r="Q110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98" i="1"/>
  <c r="Q98" i="1"/>
  <c r="R97" i="1"/>
  <c r="Q97" i="1"/>
  <c r="R96" i="1"/>
  <c r="Q96" i="1"/>
  <c r="R91" i="1"/>
  <c r="Q91" i="1"/>
  <c r="R90" i="1"/>
  <c r="Q90" i="1"/>
  <c r="R89" i="1"/>
  <c r="Q89" i="1"/>
  <c r="R85" i="1"/>
  <c r="Q85" i="1"/>
  <c r="R86" i="1"/>
  <c r="Q86" i="1"/>
  <c r="R82" i="1"/>
  <c r="Q82" i="1"/>
  <c r="R81" i="1"/>
  <c r="Q81" i="1"/>
  <c r="R77" i="1"/>
  <c r="Q77" i="1"/>
  <c r="R76" i="1"/>
  <c r="Q76" i="1"/>
  <c r="R73" i="1"/>
  <c r="Q73" i="1"/>
  <c r="R72" i="1"/>
  <c r="Q72" i="1"/>
  <c r="R70" i="1"/>
  <c r="Q70" i="1"/>
  <c r="R71" i="1"/>
  <c r="Q71" i="1"/>
  <c r="R68" i="1"/>
  <c r="Q68" i="1"/>
  <c r="R67" i="1"/>
  <c r="Q67" i="1"/>
  <c r="R65" i="1"/>
  <c r="Q65" i="1"/>
  <c r="R66" i="1"/>
  <c r="Q66" i="1"/>
  <c r="R63" i="1"/>
  <c r="Q63" i="1"/>
  <c r="R60" i="1"/>
  <c r="Q60" i="1"/>
  <c r="R61" i="1"/>
  <c r="Q61" i="1"/>
  <c r="R59" i="1"/>
  <c r="Q59" i="1"/>
  <c r="R58" i="1"/>
  <c r="Q58" i="1"/>
  <c r="R56" i="1"/>
  <c r="Q56" i="1"/>
  <c r="R52" i="1"/>
  <c r="Q52" i="1"/>
  <c r="R50" i="1"/>
  <c r="Q50" i="1"/>
  <c r="R49" i="1"/>
  <c r="Q49" i="1"/>
  <c r="R46" i="1"/>
  <c r="Q46" i="1"/>
  <c r="R43" i="1"/>
  <c r="Q43" i="1"/>
  <c r="R40" i="1"/>
  <c r="Q40" i="1"/>
  <c r="R37" i="1"/>
  <c r="Q37" i="1"/>
  <c r="R36" i="1"/>
  <c r="Q36" i="1"/>
  <c r="R35" i="1"/>
  <c r="Q35" i="1"/>
  <c r="R34" i="1"/>
  <c r="Q34" i="1"/>
  <c r="R30" i="1"/>
  <c r="Q30" i="1"/>
  <c r="R29" i="1"/>
  <c r="Q29" i="1"/>
  <c r="R26" i="1"/>
  <c r="Q26" i="1"/>
  <c r="R24" i="1"/>
  <c r="Q24" i="1"/>
  <c r="R23" i="1"/>
  <c r="Q23" i="1"/>
  <c r="R22" i="1"/>
  <c r="Q22" i="1"/>
  <c r="R20" i="1"/>
  <c r="Q20" i="1"/>
  <c r="R19" i="1"/>
  <c r="R18" i="1"/>
  <c r="Q18" i="1"/>
  <c r="R17" i="1"/>
  <c r="R16" i="1"/>
  <c r="R141" i="1"/>
  <c r="P140" i="1"/>
  <c r="Q140" i="1" s="1"/>
  <c r="R131" i="1"/>
  <c r="P130" i="1"/>
  <c r="Q130" i="1" s="1"/>
  <c r="R118" i="1"/>
  <c r="P117" i="1"/>
  <c r="Q117" i="1" s="1"/>
  <c r="R109" i="1"/>
  <c r="P108" i="1"/>
  <c r="Q108" i="1" s="1"/>
  <c r="R100" i="1"/>
  <c r="P99" i="1"/>
  <c r="Q99" i="1" s="1"/>
  <c r="R95" i="1"/>
  <c r="P94" i="1"/>
  <c r="Q94" i="1" s="1"/>
  <c r="R93" i="1"/>
  <c r="P92" i="1"/>
  <c r="Q92" i="1" s="1"/>
  <c r="R88" i="1"/>
  <c r="P87" i="1"/>
  <c r="Q87" i="1" s="1"/>
  <c r="R84" i="1"/>
  <c r="P83" i="1"/>
  <c r="Q83" i="1" s="1"/>
  <c r="R80" i="1"/>
  <c r="P79" i="1"/>
  <c r="Q79" i="1" s="1"/>
  <c r="R75" i="1"/>
  <c r="P74" i="1"/>
  <c r="Q74" i="1" s="1"/>
  <c r="R64" i="1"/>
  <c r="P62" i="1"/>
  <c r="Q62" i="1" s="1"/>
  <c r="R55" i="1"/>
  <c r="P54" i="1"/>
  <c r="Q54" i="1" s="1"/>
  <c r="R53" i="1"/>
  <c r="P51" i="1"/>
  <c r="Q51" i="1" s="1"/>
  <c r="R48" i="1"/>
  <c r="P47" i="1"/>
  <c r="Q47" i="1" s="1"/>
  <c r="R45" i="1"/>
  <c r="P44" i="1"/>
  <c r="Q44" i="1" s="1"/>
  <c r="R42" i="1"/>
  <c r="P41" i="1"/>
  <c r="Q41" i="1" s="1"/>
  <c r="R39" i="1"/>
  <c r="P38" i="1"/>
  <c r="Q38" i="1" s="1"/>
  <c r="R33" i="1"/>
  <c r="P32" i="1"/>
  <c r="E13" i="1"/>
  <c r="R25" i="1"/>
  <c r="P21" i="1"/>
  <c r="Q21" i="1" s="1"/>
  <c r="P14" i="1"/>
  <c r="P27" i="1"/>
  <c r="Q27" i="1" s="1"/>
  <c r="R28" i="1"/>
  <c r="R15" i="1"/>
  <c r="L31" i="1"/>
  <c r="F13" i="1"/>
  <c r="N31" i="1"/>
  <c r="O31" i="1"/>
  <c r="K31" i="1"/>
  <c r="J31" i="1"/>
  <c r="M31" i="1"/>
  <c r="F31" i="1"/>
  <c r="G31" i="1"/>
  <c r="H31" i="1"/>
  <c r="I31" i="1"/>
  <c r="E31" i="1"/>
  <c r="G13" i="1"/>
  <c r="M13" i="1"/>
  <c r="N13" i="1"/>
  <c r="O13" i="1"/>
  <c r="H13" i="1"/>
  <c r="I13" i="1"/>
  <c r="J13" i="1"/>
  <c r="K13" i="1"/>
  <c r="L13" i="1"/>
  <c r="D21" i="1"/>
  <c r="D32" i="1"/>
  <c r="D27" i="1"/>
  <c r="D14" i="1"/>
  <c r="Q32" i="1" l="1"/>
  <c r="Q156" i="1"/>
  <c r="P155" i="1"/>
  <c r="Q155" i="1" s="1"/>
  <c r="P129" i="1"/>
  <c r="P78" i="1"/>
  <c r="P31" i="1"/>
  <c r="P13" i="1"/>
  <c r="Q13" i="1" s="1"/>
  <c r="R140" i="1"/>
  <c r="R62" i="1"/>
  <c r="R155" i="1"/>
  <c r="R145" i="1"/>
  <c r="R83" i="1"/>
  <c r="R21" i="1"/>
  <c r="R44" i="1"/>
  <c r="R32" i="1"/>
  <c r="R51" i="1"/>
  <c r="R54" i="1"/>
  <c r="R41" i="1"/>
  <c r="R87" i="1"/>
  <c r="R92" i="1"/>
  <c r="R94" i="1"/>
  <c r="R108" i="1"/>
  <c r="R38" i="1"/>
  <c r="R47" i="1"/>
  <c r="R74" i="1"/>
  <c r="R79" i="1"/>
  <c r="R117" i="1"/>
  <c r="R130" i="1"/>
  <c r="R99" i="1"/>
  <c r="R27" i="1"/>
  <c r="M158" i="1"/>
  <c r="G158" i="1"/>
  <c r="N158" i="1"/>
  <c r="E158" i="1"/>
  <c r="O12" i="1"/>
  <c r="O158" i="1"/>
  <c r="L158" i="1"/>
  <c r="F158" i="1"/>
  <c r="R156" i="1"/>
  <c r="D13" i="1"/>
  <c r="K158" i="1"/>
  <c r="J158" i="1"/>
  <c r="I158" i="1"/>
  <c r="H158" i="1"/>
  <c r="E12" i="1"/>
  <c r="L12" i="1"/>
  <c r="K12" i="1"/>
  <c r="J12" i="1"/>
  <c r="I12" i="1"/>
  <c r="H12" i="1"/>
  <c r="N12" i="1"/>
  <c r="M12" i="1"/>
  <c r="G12" i="1"/>
  <c r="F12" i="1"/>
  <c r="D31" i="1"/>
  <c r="Q31" i="1" l="1"/>
  <c r="R129" i="1"/>
  <c r="Q129" i="1"/>
  <c r="R78" i="1"/>
  <c r="Q78" i="1"/>
  <c r="P12" i="1"/>
  <c r="R31" i="1"/>
  <c r="R13" i="1"/>
  <c r="P158" i="1"/>
  <c r="D158" i="1"/>
  <c r="D12" i="1"/>
  <c r="Q12" i="1" l="1"/>
  <c r="Q158" i="1"/>
  <c r="R158" i="1"/>
  <c r="R12" i="1"/>
</calcChain>
</file>

<file path=xl/sharedStrings.xml><?xml version="1.0" encoding="utf-8"?>
<sst xmlns="http://schemas.openxmlformats.org/spreadsheetml/2006/main" count="323" uniqueCount="323">
  <si>
    <t>UNIDAD TÉCNICA EJECUTORA DE TITULACIÓN DE TERRENOS DEL ESTADO</t>
  </si>
  <si>
    <t xml:space="preserve">DEPARTAMENTO ADMINISTRATIVO Y FINANCIERO </t>
  </si>
  <si>
    <t>VALORES EN RD$</t>
  </si>
  <si>
    <t>Gasto Devengado</t>
  </si>
  <si>
    <t>Junio</t>
  </si>
  <si>
    <t>REMUNERACIONES Y CONTRIBUCIONES</t>
  </si>
  <si>
    <t>2.1.1</t>
  </si>
  <si>
    <t xml:space="preserve">   REMUNERACIONES</t>
  </si>
  <si>
    <t xml:space="preserve">2.1.1.1.01 </t>
  </si>
  <si>
    <t>Sueldos empleados fijos</t>
  </si>
  <si>
    <t>2.1.1.2.08</t>
  </si>
  <si>
    <t>Empleados temporales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</si>
  <si>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</si>
  <si>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</si>
  <si>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</si>
  <si>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</si>
  <si>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</si>
  <si>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</si>
  <si>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</si>
  <si>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</si>
  <si>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</si>
  <si>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 xml:space="preserve">   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</si>
  <si>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</si>
  <si>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</si>
  <si>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</si>
  <si>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</si>
  <si>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</si>
  <si>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</si>
  <si>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</si>
  <si>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</si>
  <si>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</si>
  <si>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 xml:space="preserve">  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</si>
  <si>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</si>
  <si>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</si>
  <si>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</si>
  <si>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</si>
  <si>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</si>
  <si>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</si>
  <si>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</si>
  <si>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</si>
  <si>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 xml:space="preserve">   SERVICIOS BÁSICOS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</si>
  <si>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</si>
  <si>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</si>
  <si>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</si>
  <si>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</si>
  <si>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</si>
  <si>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</si>
  <si>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</si>
  <si>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</si>
  <si>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</si>
  <si>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</si>
  <si>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</si>
  <si>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 xml:space="preserve">    PUBLICIDAD, IMPRESIÓN Y ENCUADERNACIÓN</t>
  </si>
  <si>
    <t>2.2.2.1.03</t>
  </si>
  <si>
    <t>Publicaciones de avisos oficiales</t>
  </si>
  <si>
    <t>2.2.2.2.01</t>
  </si>
  <si>
    <t>Impresión, encuadernación y rotulación</t>
  </si>
  <si>
    <t>2.2.3</t>
  </si>
  <si>
    <t xml:space="preserve">    VIÁTICOS</t>
  </si>
  <si>
    <t>2.2.3.1.01</t>
  </si>
  <si>
    <t>Viáticos dentro del país</t>
  </si>
  <si>
    <t>2.2.3.2.01</t>
  </si>
  <si>
    <t>Viaticos fuera del país</t>
  </si>
  <si>
    <t>2.2.4</t>
  </si>
  <si>
    <t xml:space="preserve">    TRANSPORTE Y ALMACENAJE</t>
  </si>
  <si>
    <t>2.2.4.1.01</t>
  </si>
  <si>
    <t>Pasajes y gastos de transporte</t>
  </si>
  <si>
    <t>2.2.4.4.01</t>
  </si>
  <si>
    <t>Peaje</t>
  </si>
  <si>
    <t>2.2.5</t>
  </si>
  <si>
    <t xml:space="preserve">    ALQUILERES Y RENTAS   </t>
  </si>
  <si>
    <t>2.2.5.1.01</t>
  </si>
  <si>
    <t>Alquileres y rentas de edificaciones y locales</t>
  </si>
  <si>
    <t>2.2.5.4.01</t>
  </si>
  <si>
    <t>Alquileres de equipos de transporte, tracción y elevación</t>
  </si>
  <si>
    <t>2.2.5.9.01</t>
  </si>
  <si>
    <t>Licencias Informáticas</t>
  </si>
  <si>
    <t>2.2.6</t>
  </si>
  <si>
    <t xml:space="preserve">   SEGUROS  </t>
  </si>
  <si>
    <t>2.2.6.2.01</t>
  </si>
  <si>
    <t>Seguro de bienes muebles</t>
  </si>
  <si>
    <t>2.2.6.3.01</t>
  </si>
  <si>
    <t>Seguros de personas</t>
  </si>
  <si>
    <t>2.2.7</t>
  </si>
  <si>
    <t>2.2.7.1.01</t>
  </si>
  <si>
    <t>Reparaciones y mantenimientos menores en edificaciones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</si>
  <si>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</si>
  <si>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</si>
  <si>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</si>
  <si>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</si>
  <si>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</si>
  <si>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</si>
  <si>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</si>
  <si>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</si>
  <si>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</si>
  <si>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</si>
  <si>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</si>
  <si>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</si>
  <si>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</si>
  <si>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 xml:space="preserve">   OTROS SERVICIOS NO INCLUIDOS EN CONCEPTOS ANTERIORES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</si>
  <si>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</si>
  <si>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</si>
  <si>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</si>
  <si>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</si>
  <si>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</si>
  <si>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</si>
  <si>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</si>
  <si>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</si>
  <si>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</si>
  <si>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</si>
  <si>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</si>
  <si>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</si>
  <si>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</si>
  <si>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</si>
  <si>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</si>
  <si>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</si>
  <si>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</si>
  <si>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</si>
  <si>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</si>
  <si>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</si>
  <si>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</si>
  <si>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</si>
  <si>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</t>
  </si>
  <si>
    <t xml:space="preserve">   OTRAS CONTRATACIONES DE SERVICIOS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</si>
  <si>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</si>
  <si>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</si>
  <si>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</si>
  <si>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</si>
  <si>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</si>
  <si>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</si>
  <si>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 xml:space="preserve">MATERIALES Y SUMINISTROS </t>
  </si>
  <si>
    <t>2.3.1</t>
  </si>
  <si>
    <t xml:space="preserve">   ALIMENTOS Y PRODUCTOS AGROFORESTALES</t>
  </si>
  <si>
    <t>2.3.1.1.01</t>
  </si>
  <si>
    <t>Alimentos y bebidas para personas</t>
  </si>
  <si>
    <t>2.3.1.3.03</t>
  </si>
  <si>
    <t>Productos forestales</t>
  </si>
  <si>
    <t>2.3.1.4.01</t>
  </si>
  <si>
    <t>Madera, corcho y sus manufacturas</t>
  </si>
  <si>
    <t>2.3.2</t>
  </si>
  <si>
    <t xml:space="preserve">   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</si>
  <si>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</si>
  <si>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</si>
  <si>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</si>
  <si>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</si>
  <si>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</si>
  <si>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</si>
  <si>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</si>
  <si>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  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</si>
  <si>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</si>
  <si>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</si>
  <si>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</si>
  <si>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</si>
  <si>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</si>
  <si>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</si>
  <si>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</si>
  <si>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</si>
  <si>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2.3.4</t>
  </si>
  <si>
    <t xml:space="preserve">   PRODUCTOS FARMACÉUTICOS</t>
  </si>
  <si>
    <t>2.3.4.1.01</t>
  </si>
  <si>
    <t>Productos medicinales para uso humano</t>
  </si>
  <si>
    <t>2.3.5</t>
  </si>
  <si>
    <t xml:space="preserve">  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</si>
  <si>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</si>
  <si>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</si>
  <si>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</si>
  <si>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</si>
  <si>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</si>
  <si>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</si>
  <si>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</si>
  <si>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Plástico</t>
  </si>
  <si>
    <t>2.3.6</t>
  </si>
  <si>
    <t xml:space="preserve">   PRODUCTOS DE MINERALES, METÁLICOS Y NO METÁLICOS</t>
  </si>
  <si>
    <t>2.3.6.1.01</t>
  </si>
  <si>
    <t>Productos de cemento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</si>
  <si>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</si>
  <si>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</si>
  <si>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</si>
  <si>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</si>
  <si>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</si>
  <si>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</si>
  <si>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</si>
  <si>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</si>
  <si>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</si>
  <si>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</si>
  <si>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</t>
  </si>
  <si>
    <t xml:space="preserve">   COMBUSTIBLE,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</si>
  <si>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</si>
  <si>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</si>
  <si>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</si>
  <si>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</si>
  <si>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</si>
  <si>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</si>
  <si>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</si>
  <si>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</si>
  <si>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</si>
  <si>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</si>
  <si>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</si>
  <si>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</si>
  <si>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</si>
  <si>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</si>
  <si>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</si>
  <si>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</si>
  <si>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</si>
  <si>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 xml:space="preserve">   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</si>
  <si>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</si>
  <si>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</si>
  <si>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</si>
  <si>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</si>
  <si>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</si>
  <si>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</si>
  <si>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</si>
  <si>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</si>
  <si>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</si>
  <si>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</si>
  <si>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</si>
  <si>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</si>
  <si>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</si>
  <si>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</si>
  <si>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</si>
  <si>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</si>
  <si>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</si>
  <si>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</si>
  <si>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</si>
  <si>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</si>
  <si>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</si>
  <si>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</si>
  <si>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</si>
  <si>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</si>
  <si>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 xml:space="preserve">   MOBILIARIO Y EQUIPO   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</si>
  <si>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</si>
  <si>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</si>
  <si>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</si>
  <si>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</si>
  <si>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</si>
  <si>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</si>
  <si>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</si>
  <si>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</si>
  <si>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</t>
  </si>
  <si>
    <t xml:space="preserve">   MOBILIARIOS Y EQUIPOS DE AUDIO, AUDIOVISUAL, RECREATIVO Y EDUCACIONAL</t>
  </si>
  <si>
    <t>2.6.2.1.01</t>
  </si>
  <si>
    <t>Equipos y Aparatos Audiovisuales</t>
  </si>
  <si>
    <t>2.6.2.3.01</t>
  </si>
  <si>
    <t>Cámaras fotográficas y de video</t>
  </si>
  <si>
    <t>2.6.3</t>
  </si>
  <si>
    <t xml:space="preserve">   EQUIPO E INSTRUMENTAL, CIENTÍFICO Y LABORATORIO</t>
  </si>
  <si>
    <t>2.6.3.4.01</t>
  </si>
  <si>
    <t>Equipos e instrumentos de medición científica</t>
  </si>
  <si>
    <t>2.6.4</t>
  </si>
  <si>
    <t xml:space="preserve">   VEHÍCULOS Y EQUIPOS DE TRANSPORTE, TRACCIÓN Y ELEVACIÓN</t>
  </si>
  <si>
    <t>2.6.4.1.01</t>
  </si>
  <si>
    <t>Automóviles y camiones</t>
  </si>
  <si>
    <t>2.6.4.3.01</t>
  </si>
  <si>
    <t>Equipo aeronáutico</t>
  </si>
  <si>
    <t>2.6.4.6.01</t>
  </si>
  <si>
    <t>Equipo de tracción</t>
  </si>
  <si>
    <t>2.6.4.8.01</t>
  </si>
  <si>
    <t>Otros equipos de transporte</t>
  </si>
  <si>
    <t>2.6.5</t>
  </si>
  <si>
    <t xml:space="preserve">   MAQUINARIAS, OTROS EQUIPOS Y HERRAMIENTAS</t>
  </si>
  <si>
    <t>2.6.5.2.01</t>
  </si>
  <si>
    <t>Maquinaria y equipo industrial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</si>
  <si>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</si>
  <si>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</si>
  <si>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</si>
  <si>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</si>
  <si>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</si>
  <si>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</si>
  <si>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</si>
  <si>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</si>
  <si>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2.6.6</t>
  </si>
  <si>
    <t xml:space="preserve">   EQUIPOS DE DEFENSA Y SEGURIDAD</t>
  </si>
  <si>
    <t>2.6.6.2.01</t>
  </si>
  <si>
    <t>Equipos de seguridad</t>
  </si>
  <si>
    <t>2.6.8</t>
  </si>
  <si>
    <t xml:space="preserve">   BIENES INTANGIBLES</t>
  </si>
  <si>
    <t>2.6.8.3.01</t>
  </si>
  <si>
    <t>Programas de informática</t>
  </si>
  <si>
    <t>OBRAS</t>
  </si>
  <si>
    <t>2.7.1</t>
  </si>
  <si>
    <t xml:space="preserve">   OBRAS EN EDIFICACIONES</t>
  </si>
  <si>
    <t>2.7.1.2.01</t>
  </si>
  <si>
    <t>Obras para edificación no residencial</t>
  </si>
  <si>
    <t>Total General</t>
  </si>
  <si>
    <t>Observaciones:</t>
  </si>
  <si>
    <t>Revisado por:</t>
  </si>
  <si>
    <t>Enc. División Financiera</t>
  </si>
  <si>
    <t>Presupuesto Vigente</t>
  </si>
  <si>
    <t>Total Ejecutado</t>
  </si>
  <si>
    <t>Balance</t>
  </si>
  <si>
    <t>%</t>
  </si>
  <si>
    <t>Enero</t>
  </si>
  <si>
    <t>2.3.6.4.06</t>
  </si>
  <si>
    <t>Productos abrasivos</t>
  </si>
  <si>
    <t>2.3.6.2.03</t>
  </si>
  <si>
    <t>Productos de porcelana</t>
  </si>
  <si>
    <t>2.1.2.2.03</t>
  </si>
  <si>
    <t>Pago de horas extraordinarias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</si>
  <si>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</si>
  <si>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</si>
  <si>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</si>
  <si>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</si>
  <si>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</si>
  <si>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</si>
  <si>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</si>
  <si>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</si>
  <si>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</si>
  <si>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</si>
  <si>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María Altagracia Sánchez Ureña</t>
  </si>
  <si>
    <r>
      <rPr>
        <u/>
        <sz val="10"/>
        <color theme="1"/>
        <rFont val="Arial"/>
        <family val="2"/>
      </rPr>
      <t>Presupuesto Aprobado</t>
    </r>
    <r>
      <rPr>
        <sz val="10"/>
        <color theme="1"/>
        <rFont val="Arial"/>
        <family val="2"/>
      </rPr>
      <t>: Se refiere al presupuesto aprobado en la Ley de Presupuesto General del Estado.</t>
    </r>
  </si>
  <si>
    <r>
      <rPr>
        <u/>
        <sz val="10"/>
        <color theme="1"/>
        <rFont val="Arial"/>
        <family val="2"/>
      </rPr>
      <t>Presupuesto Modificado</t>
    </r>
    <r>
      <rPr>
        <sz val="10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</si>
  <si>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10"/>
        <color theme="1"/>
        <rFont val="Arial"/>
        <family val="2"/>
      </rPr>
      <t>Total Devengado</t>
    </r>
    <r>
      <rPr>
        <sz val="10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</si>
  <si>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SERVICIOS DE CONSERVACIÓN, REPARACIONES MENORES E INSTALACIONES TEMPORALES</t>
  </si>
  <si>
    <t>2.  GASTOS</t>
  </si>
  <si>
    <t>DESCRIPCIÓN</t>
  </si>
  <si>
    <t>Arosa Echenique Benedicto</t>
  </si>
  <si>
    <t>Aprobado por:</t>
  </si>
  <si>
    <t xml:space="preserve">                      Marian Chantal Then</t>
  </si>
  <si>
    <t xml:space="preserve">                          Preparado por:</t>
  </si>
  <si>
    <t>________________________________________</t>
  </si>
  <si>
    <t>Enc. Dpto. Administrativo Financiero</t>
  </si>
  <si>
    <t xml:space="preserve">                       Analista de Presupuesto</t>
  </si>
  <si>
    <t>EJECUCIÓN MENSUAL DE GASTOS Y APLICACIONES FINANCIERAS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</si>
</sst>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_ ;\-#,##0.0000000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1"/>
      <color rgb="FF0033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39" fontId="6" fillId="0" borderId="0" xfId="1" applyNumberFormat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10" fillId="3" borderId="16" xfId="1" applyNumberFormat="1" applyFont="1" applyFill="1" applyBorder="1" applyAlignment="1">
      <alignment horizontal="right" vertical="center"/>
    </xf>
    <xf numFmtId="39" fontId="10" fillId="3" borderId="8" xfId="1" applyNumberFormat="1" applyFont="1" applyFill="1" applyBorder="1" applyAlignment="1">
      <alignment horizontal="right" vertical="center"/>
    </xf>
    <xf numFmtId="10" fontId="10" fillId="3" borderId="10" xfId="1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10" fontId="11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4" borderId="9" xfId="0" applyFont="1" applyFill="1" applyBorder="1" applyAlignment="1">
      <alignment horizontal="left" vertical="center" wrapText="1"/>
    </xf>
    <xf numFmtId="39" fontId="13" fillId="4" borderId="11" xfId="1" applyNumberFormat="1" applyFont="1" applyFill="1" applyBorder="1" applyAlignment="1">
      <alignment horizontal="right" vertical="center" shrinkToFit="1"/>
    </xf>
    <xf numFmtId="39" fontId="13" fillId="4" borderId="10" xfId="1" applyNumberFormat="1" applyFont="1" applyFill="1" applyBorder="1" applyAlignment="1">
      <alignment horizontal="right" vertical="center" shrinkToFit="1"/>
    </xf>
    <xf numFmtId="10" fontId="13" fillId="4" borderId="10" xfId="1" applyNumberFormat="1" applyFont="1" applyFill="1" applyBorder="1" applyAlignment="1">
      <alignment horizontal="right" vertical="center" shrinkToFit="1"/>
    </xf>
    <xf numFmtId="43" fontId="14" fillId="0" borderId="0" xfId="1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39" fontId="5" fillId="5" borderId="11" xfId="1" applyNumberFormat="1" applyFont="1" applyFill="1" applyBorder="1" applyAlignment="1">
      <alignment horizontal="right" vertical="center"/>
    </xf>
    <xf numFmtId="39" fontId="5" fillId="5" borderId="10" xfId="1" applyNumberFormat="1" applyFont="1" applyFill="1" applyBorder="1" applyAlignment="1">
      <alignment horizontal="right" vertical="center"/>
    </xf>
    <xf numFmtId="10" fontId="5" fillId="5" borderId="10" xfId="1" applyNumberFormat="1" applyFont="1" applyFill="1" applyBorder="1" applyAlignment="1">
      <alignment horizontal="right" vertical="center"/>
    </xf>
    <xf numFmtId="43" fontId="15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39" fontId="6" fillId="0" borderId="11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10" fontId="6" fillId="0" borderId="10" xfId="1" applyNumberFormat="1" applyFont="1" applyFill="1" applyBorder="1" applyAlignment="1">
      <alignment horizontal="right" vertical="center"/>
    </xf>
    <xf numFmtId="43" fontId="16" fillId="0" borderId="0" xfId="1" applyFont="1" applyAlignment="1">
      <alignment vertical="center"/>
    </xf>
    <xf numFmtId="39" fontId="6" fillId="0" borderId="5" xfId="1" applyNumberFormat="1" applyFont="1" applyFill="1" applyBorder="1" applyAlignment="1">
      <alignment horizontal="right" vertical="center"/>
    </xf>
    <xf numFmtId="43" fontId="5" fillId="0" borderId="0" xfId="1" applyFont="1" applyBorder="1" applyAlignment="1">
      <alignment vertical="center"/>
    </xf>
    <xf numFmtId="39" fontId="6" fillId="0" borderId="6" xfId="1" applyNumberFormat="1" applyFont="1" applyFill="1" applyBorder="1" applyAlignment="1">
      <alignment horizontal="right" vertical="center"/>
    </xf>
    <xf numFmtId="39" fontId="11" fillId="5" borderId="11" xfId="1" applyNumberFormat="1" applyFont="1" applyFill="1" applyBorder="1" applyAlignment="1">
      <alignment horizontal="right" vertical="center"/>
    </xf>
    <xf numFmtId="10" fontId="11" fillId="5" borderId="1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vertical="center"/>
    </xf>
    <xf numFmtId="39" fontId="10" fillId="3" borderId="6" xfId="1" applyNumberFormat="1" applyFont="1" applyFill="1" applyBorder="1" applyAlignment="1">
      <alignment horizontal="right" vertical="center" shrinkToFit="1"/>
    </xf>
    <xf numFmtId="39" fontId="10" fillId="3" borderId="5" xfId="1" applyNumberFormat="1" applyFont="1" applyFill="1" applyBorder="1" applyAlignment="1">
      <alignment horizontal="right" vertical="center" shrinkToFit="1"/>
    </xf>
    <xf numFmtId="10" fontId="10" fillId="3" borderId="5" xfId="1" applyNumberFormat="1" applyFont="1" applyFill="1" applyBorder="1" applyAlignment="1">
      <alignment horizontal="right" vertical="center" shrinkToFit="1"/>
    </xf>
    <xf numFmtId="49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7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9" fontId="6" fillId="0" borderId="18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right" vertical="center"/>
    </xf>
    <xf numFmtId="39" fontId="6" fillId="0" borderId="19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39" fontId="6" fillId="0" borderId="0" xfId="1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39" fontId="6" fillId="0" borderId="18" xfId="1" applyNumberFormat="1" applyFont="1" applyBorder="1" applyAlignment="1">
      <alignment horizontal="right" vertical="center"/>
    </xf>
    <xf numFmtId="10" fontId="6" fillId="0" borderId="5" xfId="1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49" fontId="10" fillId="3" borderId="8" xfId="1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vertical="center" wrapText="1"/>
    </xf>
    <xf numFmtId="49" fontId="10" fillId="3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/>
    <xf numFmtId="39" fontId="6" fillId="0" borderId="0" xfId="1" applyNumberFormat="1" applyFont="1" applyBorder="1" applyAlignment="1">
      <alignment horizontal="center" vertical="center"/>
    </xf>
    <xf numFmtId="0" fontId="0" fillId="0" borderId="1" xfId="0" applyBorder="1"/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39" fontId="8" fillId="2" borderId="25" xfId="1" applyNumberFormat="1" applyFont="1" applyFill="1" applyBorder="1" applyAlignment="1">
      <alignment horizontal="center" vertical="center" wrapText="1"/>
    </xf>
    <xf numFmtId="39" fontId="6" fillId="0" borderId="0" xfId="0" applyNumberFormat="1" applyFont="1" applyAlignment="1">
      <alignment horizontal="left" vertical="center" wrapText="1"/>
    </xf>
    <xf numFmtId="39" fontId="6" fillId="0" borderId="1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9" fontId="8" fillId="2" borderId="12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8" fillId="2" borderId="3" xfId="1" applyNumberFormat="1" applyFont="1" applyFill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14" xfId="1" applyNumberFormat="1" applyFont="1" applyFill="1" applyBorder="1" applyAlignment="1">
      <alignment horizontal="center" vertical="center" wrapText="1"/>
    </xf>
    <xf numFmtId="39" fontId="8" fillId="2" borderId="15" xfId="1" applyNumberFormat="1" applyFont="1" applyFill="1" applyBorder="1" applyAlignment="1">
      <alignment horizontal="center" vertical="center" wrapText="1"/>
    </xf>
    <xf numFmtId="39" fontId="8" fillId="2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39" fontId="6" fillId="0" borderId="0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544972</xdr:colOff>
      <xdr:row>0</xdr:row>
      <xdr:rowOff>152702</xdr:rowOff>
    </xdr:from>
    <xdr:to>
      <xdr:col>1</xdr:col>
      <xdr:colOff>1947332</xdr:colOff>
      <xdr:row>5</xdr:row>
      <xdr:rowOff>21563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AD203BA6-58EF-4AF3-9691-ECB9DC8E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89" y="152702"/>
          <a:ext cx="2227860" cy="7790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42334</xdr:colOff>
      <xdr:row>0</xdr:row>
      <xdr:rowOff>74957</xdr:rowOff>
    </xdr:from>
    <xdr:ext cx="1547816" cy="1192022"/>
    <xdr:pic>
      <xdr:nvPicPr>
        <xdr:cNvPr id="3" name="Picture 1">
          <a:extLst>
            <a:ext uri="{FF2B5EF4-FFF2-40B4-BE49-F238E27FC236}">
              <a16:creationId xmlns:a16="http://schemas.microsoft.com/office/drawing/2014/main" id="{3EBFB365-4BAA-4738-B768-CA1F7E2D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0370" y="74957"/>
          <a:ext cx="1547816" cy="11920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BA1E-05B7-4CD7-9C04-3823897A4E68}">
  <sheetPr>
    <tabColor rgb="FF00B0F0"/>
  </sheetPr>
  <dimension ref="A1:AC175"/>
  <sheetViews>
    <sheetView showGridLines="0" tabSelected="1" view="pageBreakPreview" topLeftCell="A123" zoomScale="70" zoomScaleNormal="90" zoomScaleSheetLayoutView="70" workbookViewId="0">
      <selection activeCell="C12" sqref="C12:C158"/>
    </sheetView>
  </sheetViews>
  <sheetFormatPr defaultColWidth="8.7109375" defaultRowHeight="12.75" x14ac:dyDescent="0.25"/>
  <cols>
    <col min="1" max="1" width="12.42578125" style="3" customWidth="1"/>
    <col min="2" max="2" width="50.85546875" style="4" customWidth="1"/>
    <col min="3" max="3" width="19.140625" style="5" customWidth="1"/>
    <col min="4" max="4" width="17.28515625" style="55" customWidth="1"/>
    <col min="5" max="5" width="16.85546875" style="55" customWidth="1"/>
    <col min="6" max="6" width="18" style="55" customWidth="1"/>
    <col min="7" max="7" width="17.85546875" style="55" customWidth="1"/>
    <col min="8" max="15" width="19.42578125" style="55" hidden="1" customWidth="1"/>
    <col min="16" max="16" width="19.85546875" style="55" customWidth="1"/>
    <col min="17" max="17" width="19.7109375" style="55" customWidth="1"/>
    <col min="18" max="18" width="11.140625" style="55" customWidth="1"/>
    <col min="19" max="20" width="18.7109375" style="7" bestFit="1" customWidth="1"/>
    <col min="21" max="21" width="10.28515625" style="3" bestFit="1" customWidth="1"/>
    <col min="22" max="16384" width="8.7109375" style="3"/>
  </cols>
  <sheetData>
    <row r="1" spans="1:21" x14ac:dyDescent="0.25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x14ac:dyDescent="0.25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1" ht="3" customHeight="1" x14ac:dyDescent="0.25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x14ac:dyDescent="0.25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30.75" customHeight="1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23.25" customHeight="1" x14ac:dyDescent="0.25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1" ht="14.25" customHeight="1" x14ac:dyDescent="0.25">
      <c r="A7" s="107" t="s">
        <v>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</row>
    <row r="8" spans="1:21" ht="19.5" customHeight="1" x14ac:dyDescent="0.25">
      <c r="A8" s="107" t="s">
        <v>322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</row>
    <row r="9" spans="1:21" ht="21.75" customHeight="1" x14ac:dyDescent="0.25">
      <c r="A9" s="108" t="s">
        <v>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</row>
    <row r="10" spans="1:21" ht="31.5" customHeight="1" x14ac:dyDescent="0.25">
      <c r="A10" s="90" t="s">
        <v>314</v>
      </c>
      <c r="B10" s="91"/>
      <c r="C10" s="94" t="s">
        <v>287</v>
      </c>
      <c r="D10" s="100" t="s">
        <v>3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  <c r="P10" s="96" t="s">
        <v>288</v>
      </c>
      <c r="Q10" s="96" t="s">
        <v>289</v>
      </c>
      <c r="R10" s="98" t="s">
        <v>290</v>
      </c>
      <c r="S10" s="8"/>
    </row>
    <row r="11" spans="1:21" ht="23.25" customHeight="1" x14ac:dyDescent="0.25">
      <c r="A11" s="92"/>
      <c r="B11" s="93"/>
      <c r="C11" s="95"/>
      <c r="D11" s="9" t="s">
        <v>291</v>
      </c>
      <c r="E11" s="86" t="s">
        <v>298</v>
      </c>
      <c r="F11" s="10" t="s">
        <v>299</v>
      </c>
      <c r="G11" s="10" t="s">
        <v>300</v>
      </c>
      <c r="H11" s="10" t="s">
        <v>301</v>
      </c>
      <c r="I11" s="10" t="s">
        <v>4</v>
      </c>
      <c r="J11" s="10" t="s">
        <v>302</v>
      </c>
      <c r="K11" s="10" t="s">
        <v>303</v>
      </c>
      <c r="L11" s="10" t="s">
        <v>304</v>
      </c>
      <c r="M11" s="10" t="s">
        <v>305</v>
      </c>
      <c r="N11" s="10" t="s">
        <v>306</v>
      </c>
      <c r="O11" s="10" t="s">
        <v>307</v>
      </c>
      <c r="P11" s="99"/>
      <c r="Q11" s="97"/>
      <c r="R11" s="99"/>
      <c r="S11" s="8"/>
    </row>
    <row r="12" spans="1:21" s="16" customFormat="1" ht="15.75" customHeight="1" x14ac:dyDescent="0.25">
      <c r="A12" s="65" t="s">
        <v>313</v>
      </c>
      <c r="B12" s="66"/>
      <c r="C12" s="11">
        <v>719551010</v>
      </c>
      <c r="D12" s="12">
        <f>+D13+D31+D78+D129+D155</f>
        <v>29866247.93</v>
      </c>
      <c r="E12" s="12">
        <f t="shared" ref="E12:O12" si="0">+E13+E31+E78+E129+E155</f>
        <v>31316189.619999994</v>
      </c>
      <c r="F12" s="12">
        <f t="shared" si="0"/>
        <v>46951923.139999993</v>
      </c>
      <c r="G12" s="12">
        <f t="shared" si="0"/>
        <v>35049268.480000004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 t="shared" si="0"/>
        <v>0</v>
      </c>
      <c r="P12" s="12">
        <f>+P13+P31+P78+P129+P155</f>
        <v>143183629.16999999</v>
      </c>
      <c r="Q12" s="12">
        <f>C12-P12</f>
        <v>576367380.83000004</v>
      </c>
      <c r="R12" s="13">
        <f>P12/C12</f>
        <v>0.19899024138677809</v>
      </c>
      <c r="S12" s="14"/>
      <c r="T12" s="14"/>
      <c r="U12" s="15"/>
    </row>
    <row r="13" spans="1:21" s="16" customFormat="1" ht="18" customHeight="1" x14ac:dyDescent="0.25">
      <c r="A13" s="17">
        <v>2.1</v>
      </c>
      <c r="B13" s="67" t="s">
        <v>5</v>
      </c>
      <c r="C13" s="18">
        <v>389594296</v>
      </c>
      <c r="D13" s="19">
        <f>+D14+D21+D27</f>
        <v>25803530.649999999</v>
      </c>
      <c r="E13" s="19">
        <f>+E14+E21+E27</f>
        <v>26166791.759999994</v>
      </c>
      <c r="F13" s="19">
        <f t="shared" ref="F13:O13" si="1">+F14+F21+F27</f>
        <v>26744082.469999999</v>
      </c>
      <c r="G13" s="19">
        <f t="shared" si="1"/>
        <v>27293186.330000002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>+P14+P21+P27</f>
        <v>106007591.20999999</v>
      </c>
      <c r="Q13" s="19">
        <f t="shared" ref="Q13:Q76" si="2">C13-P13</f>
        <v>283586704.79000002</v>
      </c>
      <c r="R13" s="20">
        <f>P13/C13</f>
        <v>0.27209739028109381</v>
      </c>
      <c r="S13" s="21"/>
      <c r="T13" s="14"/>
    </row>
    <row r="14" spans="1:21" s="28" customFormat="1" ht="15" customHeight="1" x14ac:dyDescent="0.2">
      <c r="A14" s="22" t="s">
        <v>6</v>
      </c>
      <c r="B14" s="68" t="s">
        <v>7</v>
      </c>
      <c r="C14" s="23">
        <v>294005323</v>
      </c>
      <c r="D14" s="24">
        <f>SUM(D15:D20)</f>
        <v>21840483.329999998</v>
      </c>
      <c r="E14" s="24">
        <f>SUM(E15:E20)</f>
        <v>22153246.229999997</v>
      </c>
      <c r="F14" s="24">
        <f t="shared" ref="F14:O14" si="3">SUM(F15:F20)</f>
        <v>22667690.149999999</v>
      </c>
      <c r="G14" s="24">
        <f t="shared" si="3"/>
        <v>23173368.050000001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24">
        <f>SUM(P15:P20)</f>
        <v>89834787.75999999</v>
      </c>
      <c r="Q14" s="24">
        <f>C14-P14</f>
        <v>204170535.24000001</v>
      </c>
      <c r="R14" s="25">
        <f>P14/C14</f>
        <v>0.30555497037718599</v>
      </c>
      <c r="S14" s="26"/>
      <c r="T14" s="27"/>
    </row>
    <row r="15" spans="1:21" ht="20.100000000000001" customHeight="1" x14ac:dyDescent="0.25">
      <c r="A15" s="69" t="s">
        <v>8</v>
      </c>
      <c r="B15" s="70" t="s">
        <v>9</v>
      </c>
      <c r="C15" s="29">
        <v>105417600</v>
      </c>
      <c r="D15" s="30">
        <v>8650650</v>
      </c>
      <c r="E15" s="30">
        <v>8579050</v>
      </c>
      <c r="F15" s="30">
        <v>8386650</v>
      </c>
      <c r="G15" s="30">
        <v>8571650</v>
      </c>
      <c r="H15" s="30"/>
      <c r="I15" s="30"/>
      <c r="J15" s="30"/>
      <c r="K15" s="30"/>
      <c r="L15" s="30"/>
      <c r="M15" s="30"/>
      <c r="N15" s="30"/>
      <c r="O15" s="30"/>
      <c r="P15" s="30">
        <f>SUM(D15:O15)</f>
        <v>34188000</v>
      </c>
      <c r="Q15" s="29">
        <f>C15-P15</f>
        <v>71229600</v>
      </c>
      <c r="R15" s="31">
        <f t="shared" ref="R15:R76" si="4">P15/C15</f>
        <v>0.3243101721154722</v>
      </c>
      <c r="S15" s="8"/>
    </row>
    <row r="16" spans="1:21" ht="20.100000000000001" customHeight="1" x14ac:dyDescent="0.25">
      <c r="A16" s="69" t="s">
        <v>10</v>
      </c>
      <c r="B16" s="70" t="s">
        <v>11</v>
      </c>
      <c r="C16" s="29">
        <v>157388083</v>
      </c>
      <c r="D16" s="30">
        <v>12757833.33</v>
      </c>
      <c r="E16" s="30">
        <v>13026000.01</v>
      </c>
      <c r="F16" s="30">
        <v>13556000.01</v>
      </c>
      <c r="G16" s="30">
        <v>13783000</v>
      </c>
      <c r="H16" s="30"/>
      <c r="I16" s="30"/>
      <c r="J16" s="30"/>
      <c r="K16" s="30"/>
      <c r="L16" s="30"/>
      <c r="M16" s="30"/>
      <c r="N16" s="30"/>
      <c r="O16" s="30"/>
      <c r="P16" s="30">
        <f>SUM(D16:O16)</f>
        <v>53122833.350000001</v>
      </c>
      <c r="Q16" s="29">
        <f>C16-P16</f>
        <v>104265249.65000001</v>
      </c>
      <c r="R16" s="31">
        <f t="shared" si="4"/>
        <v>0.33752767260021843</v>
      </c>
      <c r="S16" s="8"/>
    </row>
    <row r="17" spans="1:20" ht="20.100000000000001" customHeight="1" x14ac:dyDescent="0.25">
      <c r="A17" s="69" t="s">
        <v>12</v>
      </c>
      <c r="B17" s="70" t="s">
        <v>13</v>
      </c>
      <c r="C17" s="29">
        <v>5268000</v>
      </c>
      <c r="D17" s="30">
        <v>432000</v>
      </c>
      <c r="E17" s="30">
        <v>423600</v>
      </c>
      <c r="F17" s="30">
        <v>486000</v>
      </c>
      <c r="G17" s="30">
        <v>486000</v>
      </c>
      <c r="H17" s="30"/>
      <c r="I17" s="30"/>
      <c r="J17" s="30"/>
      <c r="K17" s="30"/>
      <c r="L17" s="30"/>
      <c r="M17" s="30"/>
      <c r="N17" s="30"/>
      <c r="O17" s="30"/>
      <c r="P17" s="30">
        <f t="shared" ref="P17:P20" si="5">SUM(D17:O17)</f>
        <v>1827600</v>
      </c>
      <c r="Q17" s="29">
        <f>C17-P17</f>
        <v>3440400</v>
      </c>
      <c r="R17" s="31">
        <f t="shared" si="4"/>
        <v>0.34692482915717537</v>
      </c>
      <c r="S17" s="8"/>
    </row>
    <row r="18" spans="1:20" ht="20.100000000000001" customHeight="1" x14ac:dyDescent="0.25">
      <c r="A18" s="69" t="s">
        <v>14</v>
      </c>
      <c r="B18" s="70" t="s">
        <v>15</v>
      </c>
      <c r="C18" s="29">
        <v>22931640</v>
      </c>
      <c r="D18" s="30">
        <v>0</v>
      </c>
      <c r="E18" s="30">
        <v>0</v>
      </c>
      <c r="F18" s="30">
        <v>0</v>
      </c>
      <c r="G18" s="30">
        <v>0</v>
      </c>
      <c r="H18" s="30"/>
      <c r="I18" s="30"/>
      <c r="J18" s="30"/>
      <c r="K18" s="30"/>
      <c r="L18" s="30"/>
      <c r="M18" s="30"/>
      <c r="N18" s="30"/>
      <c r="O18" s="30"/>
      <c r="P18" s="30">
        <f t="shared" si="5"/>
        <v>0</v>
      </c>
      <c r="Q18" s="29">
        <f t="shared" si="2"/>
        <v>22931640</v>
      </c>
      <c r="R18" s="31">
        <f t="shared" si="4"/>
        <v>0</v>
      </c>
      <c r="S18" s="8"/>
    </row>
    <row r="19" spans="1:20" ht="20.100000000000001" customHeight="1" x14ac:dyDescent="0.25">
      <c r="A19" s="69" t="s">
        <v>16</v>
      </c>
      <c r="B19" s="70" t="s">
        <v>17</v>
      </c>
      <c r="C19" s="29">
        <v>1000000</v>
      </c>
      <c r="D19" s="30">
        <v>0</v>
      </c>
      <c r="E19" s="30">
        <v>0</v>
      </c>
      <c r="F19" s="30">
        <v>0</v>
      </c>
      <c r="G19" s="30">
        <v>0</v>
      </c>
      <c r="H19" s="30"/>
      <c r="I19" s="30"/>
      <c r="J19" s="30"/>
      <c r="K19" s="30"/>
      <c r="L19" s="30"/>
      <c r="M19" s="30"/>
      <c r="N19" s="30"/>
      <c r="O19" s="30"/>
      <c r="P19" s="30">
        <f t="shared" si="5"/>
        <v>0</v>
      </c>
      <c r="Q19" s="29">
        <f>C19-P19</f>
        <v>1000000</v>
      </c>
      <c r="R19" s="31">
        <f t="shared" si="4"/>
        <v>0</v>
      </c>
      <c r="S19" s="8"/>
    </row>
    <row r="20" spans="1:20" ht="20.100000000000001" customHeight="1" x14ac:dyDescent="0.25">
      <c r="A20" s="69" t="s">
        <v>18</v>
      </c>
      <c r="B20" s="70" t="s">
        <v>19</v>
      </c>
      <c r="C20" s="29">
        <v>2000000</v>
      </c>
      <c r="D20" s="30">
        <v>0</v>
      </c>
      <c r="E20" s="30">
        <v>124596.22</v>
      </c>
      <c r="F20" s="30">
        <v>239040.14</v>
      </c>
      <c r="G20" s="30">
        <v>332718.05</v>
      </c>
      <c r="H20" s="30"/>
      <c r="I20" s="30"/>
      <c r="J20" s="30"/>
      <c r="K20" s="30"/>
      <c r="L20" s="30"/>
      <c r="M20" s="30"/>
      <c r="N20" s="30"/>
      <c r="O20" s="30"/>
      <c r="P20" s="30">
        <f t="shared" si="5"/>
        <v>696354.40999999992</v>
      </c>
      <c r="Q20" s="29">
        <f t="shared" si="2"/>
        <v>1303645.5900000001</v>
      </c>
      <c r="R20" s="31">
        <f t="shared" si="4"/>
        <v>0.34817720499999993</v>
      </c>
      <c r="S20" s="8"/>
    </row>
    <row r="21" spans="1:20" s="28" customFormat="1" ht="18" customHeight="1" x14ac:dyDescent="0.2">
      <c r="A21" s="22" t="s">
        <v>20</v>
      </c>
      <c r="B21" s="68" t="s">
        <v>21</v>
      </c>
      <c r="C21" s="23">
        <v>54699280</v>
      </c>
      <c r="D21" s="24">
        <f>SUM(D22:D26)</f>
        <v>646000</v>
      </c>
      <c r="E21" s="24">
        <f>SUM(E22:E26)</f>
        <v>665333.32999999996</v>
      </c>
      <c r="F21" s="24">
        <f>SUM(F22:F26)</f>
        <v>666000</v>
      </c>
      <c r="G21" s="24">
        <f t="shared" ref="G21:O21" si="6">SUM(G22:G26)</f>
        <v>647666.67000000004</v>
      </c>
      <c r="H21" s="24">
        <f t="shared" si="6"/>
        <v>0</v>
      </c>
      <c r="I21" s="24">
        <f t="shared" si="6"/>
        <v>0</v>
      </c>
      <c r="J21" s="24">
        <f t="shared" si="6"/>
        <v>0</v>
      </c>
      <c r="K21" s="24">
        <f t="shared" si="6"/>
        <v>0</v>
      </c>
      <c r="L21" s="24">
        <f t="shared" si="6"/>
        <v>0</v>
      </c>
      <c r="M21" s="24">
        <f t="shared" si="6"/>
        <v>0</v>
      </c>
      <c r="N21" s="24">
        <f t="shared" si="6"/>
        <v>0</v>
      </c>
      <c r="O21" s="24">
        <f t="shared" si="6"/>
        <v>0</v>
      </c>
      <c r="P21" s="24">
        <f>SUM(P22:P26)</f>
        <v>2625000</v>
      </c>
      <c r="Q21" s="24">
        <f t="shared" si="2"/>
        <v>52074280</v>
      </c>
      <c r="R21" s="25">
        <f t="shared" si="4"/>
        <v>4.7989662752416486E-2</v>
      </c>
      <c r="S21" s="26"/>
      <c r="T21" s="27"/>
    </row>
    <row r="22" spans="1:20" ht="20.100000000000001" customHeight="1" x14ac:dyDescent="0.25">
      <c r="A22" s="69" t="s">
        <v>296</v>
      </c>
      <c r="B22" s="70" t="s">
        <v>297</v>
      </c>
      <c r="C22" s="29">
        <v>1500000</v>
      </c>
      <c r="D22" s="30">
        <v>0</v>
      </c>
      <c r="E22" s="30">
        <v>0</v>
      </c>
      <c r="F22" s="30">
        <v>0</v>
      </c>
      <c r="G22" s="30">
        <v>0</v>
      </c>
      <c r="H22" s="30"/>
      <c r="I22" s="30"/>
      <c r="J22" s="30"/>
      <c r="K22" s="30"/>
      <c r="L22" s="30"/>
      <c r="M22" s="30"/>
      <c r="N22" s="30"/>
      <c r="O22" s="30"/>
      <c r="P22" s="30">
        <f>SUM(D22:O22)</f>
        <v>0</v>
      </c>
      <c r="Q22" s="29">
        <f t="shared" si="2"/>
        <v>1500000</v>
      </c>
      <c r="R22" s="31">
        <f t="shared" si="4"/>
        <v>0</v>
      </c>
      <c r="S22" s="8"/>
    </row>
    <row r="23" spans="1:20" ht="20.100000000000001" customHeight="1" x14ac:dyDescent="0.25">
      <c r="A23" s="69" t="s">
        <v>22</v>
      </c>
      <c r="B23" s="70" t="s">
        <v>23</v>
      </c>
      <c r="C23" s="29">
        <v>7752000</v>
      </c>
      <c r="D23" s="30">
        <v>646000</v>
      </c>
      <c r="E23" s="30">
        <v>665333.32999999996</v>
      </c>
      <c r="F23" s="30">
        <v>666000</v>
      </c>
      <c r="G23" s="30">
        <v>647666.67000000004</v>
      </c>
      <c r="H23" s="30"/>
      <c r="I23" s="30"/>
      <c r="J23" s="30"/>
      <c r="K23" s="30"/>
      <c r="L23" s="30"/>
      <c r="M23" s="30"/>
      <c r="N23" s="30"/>
      <c r="O23" s="30"/>
      <c r="P23" s="30">
        <f t="shared" ref="P23:P43" si="7">SUM(D23:O23)</f>
        <v>2625000</v>
      </c>
      <c r="Q23" s="29">
        <f t="shared" si="2"/>
        <v>5127000</v>
      </c>
      <c r="R23" s="31">
        <f t="shared" si="4"/>
        <v>0.33862229102167185</v>
      </c>
      <c r="S23" s="8"/>
    </row>
    <row r="24" spans="1:20" ht="20.100000000000001" customHeight="1" x14ac:dyDescent="0.25">
      <c r="A24" s="69" t="s">
        <v>24</v>
      </c>
      <c r="B24" s="70" t="s">
        <v>25</v>
      </c>
      <c r="C24" s="29">
        <v>22285640</v>
      </c>
      <c r="D24" s="30">
        <v>0</v>
      </c>
      <c r="E24" s="30">
        <v>0</v>
      </c>
      <c r="F24" s="30">
        <v>0</v>
      </c>
      <c r="G24" s="30">
        <v>0</v>
      </c>
      <c r="H24" s="30"/>
      <c r="I24" s="30"/>
      <c r="J24" s="30"/>
      <c r="K24" s="30"/>
      <c r="L24" s="30"/>
      <c r="M24" s="30"/>
      <c r="N24" s="30"/>
      <c r="O24" s="30"/>
      <c r="P24" s="30">
        <f t="shared" si="7"/>
        <v>0</v>
      </c>
      <c r="Q24" s="29">
        <f t="shared" si="2"/>
        <v>22285640</v>
      </c>
      <c r="R24" s="31">
        <f t="shared" si="4"/>
        <v>0</v>
      </c>
      <c r="S24" s="8"/>
    </row>
    <row r="25" spans="1:20" ht="20.100000000000001" customHeight="1" x14ac:dyDescent="0.25">
      <c r="A25" s="69" t="s">
        <v>26</v>
      </c>
      <c r="B25" s="70" t="s">
        <v>27</v>
      </c>
      <c r="C25" s="29">
        <v>230000</v>
      </c>
      <c r="D25" s="30">
        <v>0</v>
      </c>
      <c r="E25" s="30">
        <v>0</v>
      </c>
      <c r="F25" s="30">
        <v>0</v>
      </c>
      <c r="G25" s="30">
        <v>0</v>
      </c>
      <c r="H25" s="30"/>
      <c r="I25" s="30"/>
      <c r="J25" s="30"/>
      <c r="K25" s="30"/>
      <c r="L25" s="30"/>
      <c r="M25" s="30"/>
      <c r="N25" s="30"/>
      <c r="O25" s="30"/>
      <c r="P25" s="30">
        <f t="shared" si="7"/>
        <v>0</v>
      </c>
      <c r="Q25" s="29">
        <f t="shared" si="2"/>
        <v>230000</v>
      </c>
      <c r="R25" s="31">
        <f t="shared" si="4"/>
        <v>0</v>
      </c>
      <c r="S25" s="8"/>
    </row>
    <row r="26" spans="1:20" ht="27" customHeight="1" x14ac:dyDescent="0.25">
      <c r="A26" s="69" t="s">
        <v>28</v>
      </c>
      <c r="B26" s="70" t="s">
        <v>29</v>
      </c>
      <c r="C26" s="29">
        <v>22931640</v>
      </c>
      <c r="D26" s="30">
        <v>0</v>
      </c>
      <c r="E26" s="30">
        <v>0</v>
      </c>
      <c r="F26" s="30">
        <v>0</v>
      </c>
      <c r="G26" s="30">
        <v>0</v>
      </c>
      <c r="H26" s="30"/>
      <c r="I26" s="30"/>
      <c r="J26" s="30"/>
      <c r="K26" s="30"/>
      <c r="L26" s="30"/>
      <c r="M26" s="30"/>
      <c r="N26" s="30"/>
      <c r="O26" s="30"/>
      <c r="P26" s="30">
        <f t="shared" si="7"/>
        <v>0</v>
      </c>
      <c r="Q26" s="29">
        <f t="shared" si="2"/>
        <v>22931640</v>
      </c>
      <c r="R26" s="31">
        <f t="shared" si="4"/>
        <v>0</v>
      </c>
      <c r="S26" s="8"/>
    </row>
    <row r="27" spans="1:20" s="28" customFormat="1" ht="18" customHeight="1" x14ac:dyDescent="0.25">
      <c r="A27" s="22" t="s">
        <v>30</v>
      </c>
      <c r="B27" s="71" t="s">
        <v>31</v>
      </c>
      <c r="C27" s="23">
        <v>40889693</v>
      </c>
      <c r="D27" s="24">
        <f>SUM(D28:D30)</f>
        <v>3317047.32</v>
      </c>
      <c r="E27" s="24">
        <f>SUM(E28:E30)</f>
        <v>3348212.1999999997</v>
      </c>
      <c r="F27" s="24">
        <f t="shared" ref="F27:O27" si="8">SUM(F28:F30)</f>
        <v>3410392.3200000003</v>
      </c>
      <c r="G27" s="24">
        <f t="shared" si="8"/>
        <v>3472151.6099999994</v>
      </c>
      <c r="H27" s="24">
        <f t="shared" si="8"/>
        <v>0</v>
      </c>
      <c r="I27" s="24">
        <f t="shared" si="8"/>
        <v>0</v>
      </c>
      <c r="J27" s="24">
        <f t="shared" si="8"/>
        <v>0</v>
      </c>
      <c r="K27" s="24">
        <f t="shared" si="8"/>
        <v>0</v>
      </c>
      <c r="L27" s="24">
        <f t="shared" si="8"/>
        <v>0</v>
      </c>
      <c r="M27" s="24">
        <f t="shared" si="8"/>
        <v>0</v>
      </c>
      <c r="N27" s="24">
        <f t="shared" si="8"/>
        <v>0</v>
      </c>
      <c r="O27" s="24">
        <f t="shared" si="8"/>
        <v>0</v>
      </c>
      <c r="P27" s="24">
        <f>SUM(P28:P30)</f>
        <v>13547803.449999997</v>
      </c>
      <c r="Q27" s="24">
        <f t="shared" si="2"/>
        <v>27341889.550000004</v>
      </c>
      <c r="R27" s="25">
        <f t="shared" si="4"/>
        <v>0.33132563382170654</v>
      </c>
      <c r="S27" s="26"/>
      <c r="T27" s="26"/>
    </row>
    <row r="28" spans="1:20" ht="20.100000000000001" customHeight="1" x14ac:dyDescent="0.25">
      <c r="A28" s="69" t="s">
        <v>32</v>
      </c>
      <c r="B28" s="70" t="s">
        <v>33</v>
      </c>
      <c r="C28" s="29">
        <v>18960623</v>
      </c>
      <c r="D28" s="30">
        <v>1546132.7</v>
      </c>
      <c r="E28" s="30">
        <v>1560571.41</v>
      </c>
      <c r="F28" s="30">
        <v>1589039.57</v>
      </c>
      <c r="G28" s="30">
        <v>1618142.2</v>
      </c>
      <c r="H28" s="30"/>
      <c r="I28" s="30"/>
      <c r="J28" s="30"/>
      <c r="K28" s="30"/>
      <c r="L28" s="30"/>
      <c r="M28" s="30"/>
      <c r="N28" s="30"/>
      <c r="O28" s="30"/>
      <c r="P28" s="30">
        <f>SUM(D28:O28)</f>
        <v>6313885.8799999999</v>
      </c>
      <c r="Q28" s="29">
        <f t="shared" si="2"/>
        <v>12646737.120000001</v>
      </c>
      <c r="R28" s="31">
        <f t="shared" si="4"/>
        <v>0.33299991672214568</v>
      </c>
      <c r="S28" s="8"/>
      <c r="T28" s="8"/>
    </row>
    <row r="29" spans="1:20" ht="20.100000000000001" customHeight="1" x14ac:dyDescent="0.25">
      <c r="A29" s="69" t="s">
        <v>34</v>
      </c>
      <c r="B29" s="70" t="s">
        <v>35</v>
      </c>
      <c r="C29" s="29">
        <v>18987365</v>
      </c>
      <c r="D29" s="30">
        <v>1550674.32</v>
      </c>
      <c r="E29" s="30">
        <v>1564034.14</v>
      </c>
      <c r="F29" s="30">
        <v>1592540.59</v>
      </c>
      <c r="G29" s="30">
        <v>1621686.15</v>
      </c>
      <c r="H29" s="30"/>
      <c r="I29" s="30"/>
      <c r="J29" s="30"/>
      <c r="K29" s="30"/>
      <c r="L29" s="30"/>
      <c r="M29" s="30"/>
      <c r="N29" s="30"/>
      <c r="O29" s="30"/>
      <c r="P29" s="30">
        <f t="shared" si="7"/>
        <v>6328935.1999999993</v>
      </c>
      <c r="Q29" s="29">
        <f t="shared" si="2"/>
        <v>12658429.800000001</v>
      </c>
      <c r="R29" s="31">
        <f t="shared" si="4"/>
        <v>0.33332351276756933</v>
      </c>
      <c r="S29" s="8"/>
      <c r="T29" s="8"/>
    </row>
    <row r="30" spans="1:20" ht="20.100000000000001" customHeight="1" x14ac:dyDescent="0.25">
      <c r="A30" s="69" t="s">
        <v>36</v>
      </c>
      <c r="B30" s="70" t="s">
        <v>37</v>
      </c>
      <c r="C30" s="29">
        <v>2941705</v>
      </c>
      <c r="D30" s="30">
        <v>220240.3</v>
      </c>
      <c r="E30" s="30">
        <v>223606.65</v>
      </c>
      <c r="F30" s="30">
        <v>228812.16</v>
      </c>
      <c r="G30" s="30">
        <v>232323.26</v>
      </c>
      <c r="H30" s="30"/>
      <c r="I30" s="30"/>
      <c r="J30" s="30"/>
      <c r="K30" s="30"/>
      <c r="L30" s="30"/>
      <c r="M30" s="30"/>
      <c r="N30" s="30"/>
      <c r="O30" s="30"/>
      <c r="P30" s="30">
        <f t="shared" si="7"/>
        <v>904982.37</v>
      </c>
      <c r="Q30" s="29">
        <f t="shared" si="2"/>
        <v>2036722.63</v>
      </c>
      <c r="R30" s="31">
        <f t="shared" si="4"/>
        <v>0.30763872312145507</v>
      </c>
      <c r="S30" s="8"/>
      <c r="T30" s="8"/>
    </row>
    <row r="31" spans="1:20" s="16" customFormat="1" ht="16.5" customHeight="1" x14ac:dyDescent="0.25">
      <c r="A31" s="17">
        <v>2.2000000000000002</v>
      </c>
      <c r="B31" s="67" t="s">
        <v>38</v>
      </c>
      <c r="C31" s="18">
        <v>219438123</v>
      </c>
      <c r="D31" s="19">
        <f>+D32+D38+D41+D44+D47+D51+D54+D62+D74</f>
        <v>3018217.28</v>
      </c>
      <c r="E31" s="19">
        <f>+E32+E38+E41+E44+E47+E51+E54+E62+E74</f>
        <v>4361804.8599999994</v>
      </c>
      <c r="F31" s="19">
        <f t="shared" ref="F31:O31" si="9">+F32+F38+F41+F44+F47+F51+F54+F62+F74</f>
        <v>17195171.649999999</v>
      </c>
      <c r="G31" s="19">
        <f t="shared" si="9"/>
        <v>6488073.7299999986</v>
      </c>
      <c r="H31" s="19">
        <f t="shared" si="9"/>
        <v>0</v>
      </c>
      <c r="I31" s="19">
        <f t="shared" si="9"/>
        <v>0</v>
      </c>
      <c r="J31" s="19">
        <f t="shared" si="9"/>
        <v>0</v>
      </c>
      <c r="K31" s="19">
        <f t="shared" si="9"/>
        <v>0</v>
      </c>
      <c r="L31" s="19">
        <f t="shared" si="9"/>
        <v>0</v>
      </c>
      <c r="M31" s="19">
        <f t="shared" si="9"/>
        <v>0</v>
      </c>
      <c r="N31" s="19">
        <f t="shared" si="9"/>
        <v>0</v>
      </c>
      <c r="O31" s="19">
        <f t="shared" si="9"/>
        <v>0</v>
      </c>
      <c r="P31" s="19">
        <f>+P32+P38+P41+P44+P47+P51+P54+P62+P74</f>
        <v>31063267.519999996</v>
      </c>
      <c r="Q31" s="19">
        <f t="shared" si="2"/>
        <v>188374855.48000002</v>
      </c>
      <c r="R31" s="20">
        <f t="shared" si="4"/>
        <v>0.14155820827906004</v>
      </c>
      <c r="S31" s="21"/>
      <c r="T31" s="14"/>
    </row>
    <row r="32" spans="1:20" s="28" customFormat="1" ht="16.5" customHeight="1" x14ac:dyDescent="0.25">
      <c r="A32" s="22" t="s">
        <v>39</v>
      </c>
      <c r="B32" s="71" t="s">
        <v>40</v>
      </c>
      <c r="C32" s="23">
        <v>18385000</v>
      </c>
      <c r="D32" s="24">
        <f>SUM(D33:D37)</f>
        <v>1138628.06</v>
      </c>
      <c r="E32" s="24">
        <f>SUM(E33:E37)</f>
        <v>864628.08000000007</v>
      </c>
      <c r="F32" s="24">
        <f t="shared" ref="F32:P32" si="10">SUM(F33:F37)</f>
        <v>2073787.52</v>
      </c>
      <c r="G32" s="24">
        <f t="shared" si="10"/>
        <v>1377433.92</v>
      </c>
      <c r="H32" s="24">
        <f t="shared" si="10"/>
        <v>0</v>
      </c>
      <c r="I32" s="24">
        <f t="shared" si="10"/>
        <v>0</v>
      </c>
      <c r="J32" s="24">
        <f t="shared" si="10"/>
        <v>0</v>
      </c>
      <c r="K32" s="24">
        <f t="shared" si="10"/>
        <v>0</v>
      </c>
      <c r="L32" s="24">
        <f t="shared" si="10"/>
        <v>0</v>
      </c>
      <c r="M32" s="24">
        <f t="shared" si="10"/>
        <v>0</v>
      </c>
      <c r="N32" s="24">
        <f t="shared" si="10"/>
        <v>0</v>
      </c>
      <c r="O32" s="24">
        <f t="shared" si="10"/>
        <v>0</v>
      </c>
      <c r="P32" s="24">
        <f t="shared" si="10"/>
        <v>5454477.5800000001</v>
      </c>
      <c r="Q32" s="24">
        <f t="shared" si="2"/>
        <v>12930522.42</v>
      </c>
      <c r="R32" s="25">
        <f t="shared" si="4"/>
        <v>0.29668085830840357</v>
      </c>
      <c r="S32" s="26"/>
      <c r="T32" s="27"/>
    </row>
    <row r="33" spans="1:20" ht="20.100000000000001" customHeight="1" x14ac:dyDescent="0.25">
      <c r="A33" s="69" t="s">
        <v>41</v>
      </c>
      <c r="B33" s="70" t="s">
        <v>42</v>
      </c>
      <c r="C33" s="29">
        <v>8300000</v>
      </c>
      <c r="D33" s="30">
        <v>672099.2</v>
      </c>
      <c r="E33" s="30">
        <v>240709.95</v>
      </c>
      <c r="F33" s="30">
        <v>1100383.17</v>
      </c>
      <c r="G33" s="30">
        <v>670736.07999999996</v>
      </c>
      <c r="H33" s="30"/>
      <c r="I33" s="30"/>
      <c r="J33" s="30"/>
      <c r="K33" s="30"/>
      <c r="L33" s="30"/>
      <c r="M33" s="30"/>
      <c r="N33" s="30"/>
      <c r="O33" s="30"/>
      <c r="P33" s="30">
        <f>SUM(D33:O33)</f>
        <v>2683928.4</v>
      </c>
      <c r="Q33" s="29">
        <f t="shared" si="2"/>
        <v>5616071.5999999996</v>
      </c>
      <c r="R33" s="31">
        <f t="shared" si="4"/>
        <v>0.32336486746987952</v>
      </c>
      <c r="S33" s="8"/>
      <c r="T33" s="8"/>
    </row>
    <row r="34" spans="1:20" ht="20.100000000000001" customHeight="1" x14ac:dyDescent="0.25">
      <c r="A34" s="69" t="s">
        <v>43</v>
      </c>
      <c r="B34" s="70" t="s">
        <v>44</v>
      </c>
      <c r="C34" s="29">
        <v>4200000</v>
      </c>
      <c r="D34" s="30">
        <v>56249.41</v>
      </c>
      <c r="E34" s="30">
        <v>224364.04</v>
      </c>
      <c r="F34" s="30">
        <v>549867.29</v>
      </c>
      <c r="G34" s="30">
        <v>283819.71999999997</v>
      </c>
      <c r="H34" s="30"/>
      <c r="I34" s="30"/>
      <c r="J34" s="30"/>
      <c r="K34" s="30"/>
      <c r="L34" s="30"/>
      <c r="M34" s="30"/>
      <c r="N34" s="30"/>
      <c r="O34" s="30"/>
      <c r="P34" s="30">
        <f t="shared" si="7"/>
        <v>1114300.46</v>
      </c>
      <c r="Q34" s="29">
        <f t="shared" si="2"/>
        <v>3085699.54</v>
      </c>
      <c r="R34" s="31">
        <f t="shared" si="4"/>
        <v>0.26530963333333335</v>
      </c>
      <c r="S34" s="8"/>
      <c r="T34" s="8"/>
    </row>
    <row r="35" spans="1:20" ht="20.100000000000001" customHeight="1" x14ac:dyDescent="0.25">
      <c r="A35" s="69" t="s">
        <v>45</v>
      </c>
      <c r="B35" s="70" t="s">
        <v>46</v>
      </c>
      <c r="C35" s="29">
        <v>5800000</v>
      </c>
      <c r="D35" s="30">
        <v>399107.45</v>
      </c>
      <c r="E35" s="30">
        <v>390496.09</v>
      </c>
      <c r="F35" s="30">
        <v>412365.06</v>
      </c>
      <c r="G35" s="30">
        <v>413820.12</v>
      </c>
      <c r="H35" s="30"/>
      <c r="I35" s="30"/>
      <c r="J35" s="30"/>
      <c r="K35" s="30"/>
      <c r="L35" s="30"/>
      <c r="M35" s="30"/>
      <c r="N35" s="30"/>
      <c r="O35" s="30"/>
      <c r="P35" s="30">
        <f t="shared" si="7"/>
        <v>1615788.7200000002</v>
      </c>
      <c r="Q35" s="29">
        <f t="shared" si="2"/>
        <v>4184211.28</v>
      </c>
      <c r="R35" s="31">
        <f t="shared" si="4"/>
        <v>0.27858426206896553</v>
      </c>
      <c r="S35" s="8"/>
      <c r="T35" s="8"/>
    </row>
    <row r="36" spans="1:20" ht="20.100000000000001" customHeight="1" x14ac:dyDescent="0.25">
      <c r="A36" s="69" t="s">
        <v>47</v>
      </c>
      <c r="B36" s="70" t="s">
        <v>48</v>
      </c>
      <c r="C36" s="29">
        <v>35000</v>
      </c>
      <c r="D36" s="30">
        <v>7938</v>
      </c>
      <c r="E36" s="30">
        <v>7938</v>
      </c>
      <c r="F36" s="30">
        <v>7938</v>
      </c>
      <c r="G36" s="30">
        <v>7938</v>
      </c>
      <c r="H36" s="30"/>
      <c r="I36" s="30"/>
      <c r="J36" s="30"/>
      <c r="K36" s="30"/>
      <c r="L36" s="30"/>
      <c r="M36" s="30"/>
      <c r="N36" s="30"/>
      <c r="O36" s="30"/>
      <c r="P36" s="30">
        <f t="shared" si="7"/>
        <v>31752</v>
      </c>
      <c r="Q36" s="29">
        <f t="shared" si="2"/>
        <v>3248</v>
      </c>
      <c r="R36" s="31">
        <f t="shared" si="4"/>
        <v>0.90720000000000001</v>
      </c>
      <c r="S36" s="8"/>
      <c r="T36" s="8"/>
    </row>
    <row r="37" spans="1:20" ht="20.100000000000001" customHeight="1" x14ac:dyDescent="0.25">
      <c r="A37" s="69" t="s">
        <v>49</v>
      </c>
      <c r="B37" s="70" t="s">
        <v>50</v>
      </c>
      <c r="C37" s="29">
        <v>50000</v>
      </c>
      <c r="D37" s="30">
        <v>3234</v>
      </c>
      <c r="E37" s="30">
        <v>1120</v>
      </c>
      <c r="F37" s="30">
        <v>3234</v>
      </c>
      <c r="G37" s="30">
        <v>1120</v>
      </c>
      <c r="H37" s="30"/>
      <c r="I37" s="30"/>
      <c r="J37" s="30"/>
      <c r="K37" s="30"/>
      <c r="L37" s="30"/>
      <c r="M37" s="30"/>
      <c r="N37" s="30"/>
      <c r="O37" s="30"/>
      <c r="P37" s="30">
        <f t="shared" si="7"/>
        <v>8708</v>
      </c>
      <c r="Q37" s="29">
        <f t="shared" si="2"/>
        <v>41292</v>
      </c>
      <c r="R37" s="31">
        <f t="shared" si="4"/>
        <v>0.17416000000000001</v>
      </c>
      <c r="S37" s="8"/>
      <c r="T37" s="8"/>
    </row>
    <row r="38" spans="1:20" s="28" customFormat="1" ht="23.25" customHeight="1" x14ac:dyDescent="0.25">
      <c r="A38" s="22" t="s">
        <v>51</v>
      </c>
      <c r="B38" s="71" t="s">
        <v>52</v>
      </c>
      <c r="C38" s="23">
        <v>1356800</v>
      </c>
      <c r="D38" s="23">
        <f t="shared" ref="D38:P38" si="11">SUM(D39:D40)</f>
        <v>0</v>
      </c>
      <c r="E38" s="23">
        <f t="shared" si="11"/>
        <v>20390.400000000001</v>
      </c>
      <c r="F38" s="23">
        <f t="shared" si="11"/>
        <v>146223.24</v>
      </c>
      <c r="G38" s="23">
        <f t="shared" si="11"/>
        <v>2039.04</v>
      </c>
      <c r="H38" s="23">
        <f t="shared" si="11"/>
        <v>0</v>
      </c>
      <c r="I38" s="23">
        <f t="shared" si="11"/>
        <v>0</v>
      </c>
      <c r="J38" s="23">
        <f t="shared" si="11"/>
        <v>0</v>
      </c>
      <c r="K38" s="23">
        <f t="shared" si="11"/>
        <v>0</v>
      </c>
      <c r="L38" s="23">
        <f t="shared" si="11"/>
        <v>0</v>
      </c>
      <c r="M38" s="23">
        <f t="shared" si="11"/>
        <v>0</v>
      </c>
      <c r="N38" s="23">
        <f t="shared" si="11"/>
        <v>0</v>
      </c>
      <c r="O38" s="23">
        <f t="shared" si="11"/>
        <v>0</v>
      </c>
      <c r="P38" s="23">
        <f t="shared" si="11"/>
        <v>168652.68</v>
      </c>
      <c r="Q38" s="23">
        <f t="shared" si="2"/>
        <v>1188147.32</v>
      </c>
      <c r="R38" s="25">
        <f t="shared" si="4"/>
        <v>0.12430179834905659</v>
      </c>
      <c r="S38" s="27"/>
      <c r="T38" s="27"/>
    </row>
    <row r="39" spans="1:20" ht="21" customHeight="1" x14ac:dyDescent="0.25">
      <c r="A39" s="69" t="s">
        <v>53</v>
      </c>
      <c r="B39" s="70" t="s">
        <v>54</v>
      </c>
      <c r="C39" s="29">
        <v>1076000</v>
      </c>
      <c r="D39" s="30">
        <v>0</v>
      </c>
      <c r="E39" s="30">
        <v>0</v>
      </c>
      <c r="F39" s="30">
        <v>122434.44</v>
      </c>
      <c r="G39" s="30">
        <v>0</v>
      </c>
      <c r="H39" s="30"/>
      <c r="I39" s="30"/>
      <c r="J39" s="30"/>
      <c r="K39" s="30"/>
      <c r="L39" s="30"/>
      <c r="M39" s="30"/>
      <c r="N39" s="30"/>
      <c r="O39" s="30"/>
      <c r="P39" s="30">
        <f t="shared" si="7"/>
        <v>122434.44</v>
      </c>
      <c r="Q39" s="29">
        <f t="shared" si="2"/>
        <v>953565.56</v>
      </c>
      <c r="R39" s="31">
        <f t="shared" si="4"/>
        <v>0.11378665427509294</v>
      </c>
      <c r="S39" s="8"/>
      <c r="T39" s="8"/>
    </row>
    <row r="40" spans="1:20" ht="21" customHeight="1" x14ac:dyDescent="0.25">
      <c r="A40" s="69" t="s">
        <v>55</v>
      </c>
      <c r="B40" s="70" t="s">
        <v>56</v>
      </c>
      <c r="C40" s="29">
        <v>280800</v>
      </c>
      <c r="D40" s="30">
        <v>0</v>
      </c>
      <c r="E40" s="30">
        <v>20390.400000000001</v>
      </c>
      <c r="F40" s="30">
        <v>23788.799999999999</v>
      </c>
      <c r="G40" s="30">
        <v>2039.04</v>
      </c>
      <c r="H40" s="30"/>
      <c r="I40" s="30"/>
      <c r="J40" s="30"/>
      <c r="K40" s="30"/>
      <c r="L40" s="30"/>
      <c r="M40" s="30"/>
      <c r="N40" s="30"/>
      <c r="O40" s="30"/>
      <c r="P40" s="30">
        <f t="shared" si="7"/>
        <v>46218.239999999998</v>
      </c>
      <c r="Q40" s="29">
        <f t="shared" si="2"/>
        <v>234581.76000000001</v>
      </c>
      <c r="R40" s="31">
        <f t="shared" si="4"/>
        <v>0.16459487179487178</v>
      </c>
      <c r="S40" s="8"/>
      <c r="T40" s="8"/>
    </row>
    <row r="41" spans="1:20" s="28" customFormat="1" ht="19.5" customHeight="1" x14ac:dyDescent="0.25">
      <c r="A41" s="22" t="s">
        <v>57</v>
      </c>
      <c r="B41" s="71" t="s">
        <v>58</v>
      </c>
      <c r="C41" s="23">
        <v>22600000</v>
      </c>
      <c r="D41" s="23">
        <f t="shared" ref="D41:P41" si="12">SUM(D42:D43)</f>
        <v>957497.15</v>
      </c>
      <c r="E41" s="23">
        <f t="shared" si="12"/>
        <v>2120033.9</v>
      </c>
      <c r="F41" s="23">
        <f t="shared" si="12"/>
        <v>2086089.28</v>
      </c>
      <c r="G41" s="23">
        <f t="shared" si="12"/>
        <v>2540327.2599999998</v>
      </c>
      <c r="H41" s="23">
        <f t="shared" si="12"/>
        <v>0</v>
      </c>
      <c r="I41" s="23">
        <f t="shared" si="12"/>
        <v>0</v>
      </c>
      <c r="J41" s="23">
        <f t="shared" si="12"/>
        <v>0</v>
      </c>
      <c r="K41" s="23">
        <f t="shared" si="12"/>
        <v>0</v>
      </c>
      <c r="L41" s="23">
        <f t="shared" si="12"/>
        <v>0</v>
      </c>
      <c r="M41" s="23">
        <f t="shared" si="12"/>
        <v>0</v>
      </c>
      <c r="N41" s="23">
        <f t="shared" si="12"/>
        <v>0</v>
      </c>
      <c r="O41" s="23">
        <f t="shared" si="12"/>
        <v>0</v>
      </c>
      <c r="P41" s="23">
        <f t="shared" si="12"/>
        <v>7703947.5899999999</v>
      </c>
      <c r="Q41" s="23">
        <f t="shared" si="2"/>
        <v>14896052.41</v>
      </c>
      <c r="R41" s="25">
        <f t="shared" si="4"/>
        <v>0.34088263672566371</v>
      </c>
      <c r="S41" s="27"/>
      <c r="T41" s="27"/>
    </row>
    <row r="42" spans="1:20" ht="21" customHeight="1" x14ac:dyDescent="0.25">
      <c r="A42" s="69" t="s">
        <v>59</v>
      </c>
      <c r="B42" s="70" t="s">
        <v>60</v>
      </c>
      <c r="C42" s="29">
        <v>22000000</v>
      </c>
      <c r="D42" s="30">
        <v>957497.15</v>
      </c>
      <c r="E42" s="30">
        <v>2120033.9</v>
      </c>
      <c r="F42" s="30">
        <v>2086089.28</v>
      </c>
      <c r="G42" s="30">
        <v>2540327.2599999998</v>
      </c>
      <c r="H42" s="30"/>
      <c r="I42" s="30"/>
      <c r="J42" s="30"/>
      <c r="K42" s="30"/>
      <c r="L42" s="30"/>
      <c r="M42" s="30"/>
      <c r="N42" s="30"/>
      <c r="O42" s="30"/>
      <c r="P42" s="30">
        <f>SUM(D42:O42)</f>
        <v>7703947.5899999999</v>
      </c>
      <c r="Q42" s="29">
        <f t="shared" si="2"/>
        <v>14296052.41</v>
      </c>
      <c r="R42" s="31">
        <f t="shared" si="4"/>
        <v>0.3501794359090909</v>
      </c>
      <c r="S42" s="8"/>
      <c r="T42" s="8"/>
    </row>
    <row r="43" spans="1:20" ht="21" customHeight="1" x14ac:dyDescent="0.25">
      <c r="A43" s="69" t="s">
        <v>61</v>
      </c>
      <c r="B43" s="70" t="s">
        <v>62</v>
      </c>
      <c r="C43" s="29">
        <v>600000</v>
      </c>
      <c r="D43" s="30">
        <v>0</v>
      </c>
      <c r="E43" s="30">
        <v>0</v>
      </c>
      <c r="F43" s="30">
        <v>0</v>
      </c>
      <c r="G43" s="30">
        <v>0</v>
      </c>
      <c r="H43" s="30"/>
      <c r="I43" s="30"/>
      <c r="J43" s="30"/>
      <c r="K43" s="30"/>
      <c r="L43" s="30"/>
      <c r="M43" s="30"/>
      <c r="N43" s="30"/>
      <c r="O43" s="30"/>
      <c r="P43" s="30">
        <f t="shared" si="7"/>
        <v>0</v>
      </c>
      <c r="Q43" s="29">
        <f t="shared" si="2"/>
        <v>600000</v>
      </c>
      <c r="R43" s="31">
        <f t="shared" si="4"/>
        <v>0</v>
      </c>
      <c r="S43" s="8"/>
      <c r="T43" s="8"/>
    </row>
    <row r="44" spans="1:20" s="28" customFormat="1" ht="20.100000000000001" customHeight="1" x14ac:dyDescent="0.25">
      <c r="A44" s="22" t="s">
        <v>63</v>
      </c>
      <c r="B44" s="71" t="s">
        <v>64</v>
      </c>
      <c r="C44" s="23">
        <v>1040000</v>
      </c>
      <c r="D44" s="23">
        <f t="shared" ref="D44:P44" si="13">SUM(D45:D46)</f>
        <v>0</v>
      </c>
      <c r="E44" s="23">
        <f t="shared" si="13"/>
        <v>0</v>
      </c>
      <c r="F44" s="23">
        <f t="shared" si="13"/>
        <v>0</v>
      </c>
      <c r="G44" s="23">
        <f t="shared" si="13"/>
        <v>0</v>
      </c>
      <c r="H44" s="23">
        <f t="shared" si="13"/>
        <v>0</v>
      </c>
      <c r="I44" s="23">
        <f t="shared" si="13"/>
        <v>0</v>
      </c>
      <c r="J44" s="23">
        <f t="shared" si="13"/>
        <v>0</v>
      </c>
      <c r="K44" s="23">
        <f t="shared" si="13"/>
        <v>0</v>
      </c>
      <c r="L44" s="23">
        <f t="shared" si="13"/>
        <v>0</v>
      </c>
      <c r="M44" s="23">
        <f t="shared" si="13"/>
        <v>0</v>
      </c>
      <c r="N44" s="23">
        <f t="shared" si="13"/>
        <v>0</v>
      </c>
      <c r="O44" s="23">
        <f t="shared" si="13"/>
        <v>0</v>
      </c>
      <c r="P44" s="23">
        <f t="shared" si="13"/>
        <v>0</v>
      </c>
      <c r="Q44" s="23">
        <f t="shared" si="2"/>
        <v>1040000</v>
      </c>
      <c r="R44" s="25">
        <f t="shared" si="4"/>
        <v>0</v>
      </c>
      <c r="S44" s="27"/>
      <c r="T44" s="27"/>
    </row>
    <row r="45" spans="1:20" ht="21" customHeight="1" x14ac:dyDescent="0.25">
      <c r="A45" s="69" t="s">
        <v>65</v>
      </c>
      <c r="B45" s="70" t="s">
        <v>66</v>
      </c>
      <c r="C45" s="29">
        <v>400000</v>
      </c>
      <c r="D45" s="30">
        <v>0</v>
      </c>
      <c r="E45" s="30">
        <v>0</v>
      </c>
      <c r="F45" s="30">
        <v>0</v>
      </c>
      <c r="G45" s="30">
        <v>0</v>
      </c>
      <c r="H45" s="30"/>
      <c r="I45" s="30"/>
      <c r="J45" s="30"/>
      <c r="K45" s="30"/>
      <c r="L45" s="30"/>
      <c r="M45" s="30"/>
      <c r="N45" s="30"/>
      <c r="O45" s="30"/>
      <c r="P45" s="30">
        <f>SUM(D45:O45)</f>
        <v>0</v>
      </c>
      <c r="Q45" s="29">
        <f t="shared" si="2"/>
        <v>400000</v>
      </c>
      <c r="R45" s="31">
        <f t="shared" si="4"/>
        <v>0</v>
      </c>
      <c r="S45" s="8"/>
      <c r="T45" s="8"/>
    </row>
    <row r="46" spans="1:20" ht="21" customHeight="1" x14ac:dyDescent="0.25">
      <c r="A46" s="69" t="s">
        <v>67</v>
      </c>
      <c r="B46" s="70" t="s">
        <v>68</v>
      </c>
      <c r="C46" s="29">
        <v>640000</v>
      </c>
      <c r="D46" s="30">
        <v>0</v>
      </c>
      <c r="E46" s="30">
        <v>0</v>
      </c>
      <c r="F46" s="30">
        <v>0</v>
      </c>
      <c r="G46" s="30">
        <v>0</v>
      </c>
      <c r="H46" s="30"/>
      <c r="I46" s="30"/>
      <c r="J46" s="30"/>
      <c r="K46" s="30"/>
      <c r="L46" s="30"/>
      <c r="M46" s="30"/>
      <c r="N46" s="30"/>
      <c r="O46" s="30"/>
      <c r="P46" s="30">
        <f t="shared" ref="P46:P109" si="14">SUM(D46:O46)</f>
        <v>0</v>
      </c>
      <c r="Q46" s="29">
        <f t="shared" si="2"/>
        <v>640000</v>
      </c>
      <c r="R46" s="31">
        <f t="shared" si="4"/>
        <v>0</v>
      </c>
      <c r="S46" s="8"/>
      <c r="T46" s="8"/>
    </row>
    <row r="47" spans="1:20" s="28" customFormat="1" ht="20.100000000000001" customHeight="1" x14ac:dyDescent="0.25">
      <c r="A47" s="22" t="s">
        <v>69</v>
      </c>
      <c r="B47" s="71" t="s">
        <v>70</v>
      </c>
      <c r="C47" s="23">
        <v>31585455</v>
      </c>
      <c r="D47" s="23">
        <f t="shared" ref="D47:P47" si="15">SUM(D48:D50)</f>
        <v>617022</v>
      </c>
      <c r="E47" s="23">
        <f t="shared" si="15"/>
        <v>223492.5</v>
      </c>
      <c r="F47" s="23">
        <f t="shared" si="15"/>
        <v>0</v>
      </c>
      <c r="G47" s="23">
        <f t="shared" si="15"/>
        <v>0</v>
      </c>
      <c r="H47" s="23">
        <f t="shared" si="15"/>
        <v>0</v>
      </c>
      <c r="I47" s="23">
        <f t="shared" si="15"/>
        <v>0</v>
      </c>
      <c r="J47" s="23">
        <f t="shared" si="15"/>
        <v>0</v>
      </c>
      <c r="K47" s="23">
        <f t="shared" si="15"/>
        <v>0</v>
      </c>
      <c r="L47" s="23">
        <f t="shared" si="15"/>
        <v>0</v>
      </c>
      <c r="M47" s="23">
        <f t="shared" si="15"/>
        <v>0</v>
      </c>
      <c r="N47" s="23">
        <f t="shared" si="15"/>
        <v>0</v>
      </c>
      <c r="O47" s="23">
        <f t="shared" si="15"/>
        <v>0</v>
      </c>
      <c r="P47" s="23">
        <f t="shared" si="15"/>
        <v>840514.5</v>
      </c>
      <c r="Q47" s="23">
        <f t="shared" si="2"/>
        <v>30744940.5</v>
      </c>
      <c r="R47" s="25">
        <f t="shared" si="4"/>
        <v>2.6610808677601763E-2</v>
      </c>
      <c r="S47" s="32"/>
      <c r="T47" s="27"/>
    </row>
    <row r="48" spans="1:20" ht="21" customHeight="1" x14ac:dyDescent="0.25">
      <c r="A48" s="69" t="s">
        <v>71</v>
      </c>
      <c r="B48" s="70" t="s">
        <v>72</v>
      </c>
      <c r="C48" s="29">
        <v>20100000</v>
      </c>
      <c r="D48" s="30">
        <v>617022</v>
      </c>
      <c r="E48" s="30">
        <v>0</v>
      </c>
      <c r="F48" s="30">
        <v>0</v>
      </c>
      <c r="G48" s="30">
        <v>0</v>
      </c>
      <c r="H48" s="30"/>
      <c r="I48" s="30"/>
      <c r="J48" s="30"/>
      <c r="K48" s="30"/>
      <c r="L48" s="30"/>
      <c r="M48" s="30"/>
      <c r="N48" s="30"/>
      <c r="O48" s="30"/>
      <c r="P48" s="30">
        <f>SUM(D48:O48)</f>
        <v>617022</v>
      </c>
      <c r="Q48" s="29">
        <f t="shared" si="2"/>
        <v>19482978</v>
      </c>
      <c r="R48" s="31">
        <f t="shared" si="4"/>
        <v>3.0697611940298509E-2</v>
      </c>
      <c r="S48" s="8"/>
      <c r="T48" s="8"/>
    </row>
    <row r="49" spans="1:20" ht="21" customHeight="1" x14ac:dyDescent="0.25">
      <c r="A49" s="69" t="s">
        <v>73</v>
      </c>
      <c r="B49" s="70" t="s">
        <v>74</v>
      </c>
      <c r="C49" s="29">
        <v>100000</v>
      </c>
      <c r="D49" s="30">
        <v>0</v>
      </c>
      <c r="E49" s="30">
        <v>0</v>
      </c>
      <c r="F49" s="30">
        <v>0</v>
      </c>
      <c r="G49" s="30">
        <v>0</v>
      </c>
      <c r="H49" s="30"/>
      <c r="I49" s="30"/>
      <c r="J49" s="30"/>
      <c r="K49" s="30"/>
      <c r="L49" s="30"/>
      <c r="M49" s="30"/>
      <c r="N49" s="30"/>
      <c r="O49" s="30"/>
      <c r="P49" s="30">
        <f t="shared" si="14"/>
        <v>0</v>
      </c>
      <c r="Q49" s="29">
        <f t="shared" si="2"/>
        <v>100000</v>
      </c>
      <c r="R49" s="31">
        <f t="shared" si="4"/>
        <v>0</v>
      </c>
      <c r="S49" s="8"/>
      <c r="T49" s="8"/>
    </row>
    <row r="50" spans="1:20" ht="21" customHeight="1" x14ac:dyDescent="0.25">
      <c r="A50" s="73" t="s">
        <v>75</v>
      </c>
      <c r="B50" s="74" t="s">
        <v>76</v>
      </c>
      <c r="C50" s="35">
        <v>11385455</v>
      </c>
      <c r="D50" s="33">
        <v>0</v>
      </c>
      <c r="E50" s="33">
        <v>223492.5</v>
      </c>
      <c r="F50" s="33">
        <v>0</v>
      </c>
      <c r="G50" s="33">
        <v>0</v>
      </c>
      <c r="H50" s="33"/>
      <c r="I50" s="33"/>
      <c r="J50" s="33"/>
      <c r="K50" s="33"/>
      <c r="L50" s="33"/>
      <c r="M50" s="33"/>
      <c r="N50" s="33"/>
      <c r="O50" s="33"/>
      <c r="P50" s="33">
        <f t="shared" si="14"/>
        <v>223492.5</v>
      </c>
      <c r="Q50" s="35">
        <f t="shared" si="2"/>
        <v>11161962.5</v>
      </c>
      <c r="R50" s="64">
        <f t="shared" si="4"/>
        <v>1.9629650286264361E-2</v>
      </c>
      <c r="S50" s="8"/>
      <c r="T50" s="8"/>
    </row>
    <row r="51" spans="1:20" s="28" customFormat="1" ht="20.100000000000001" customHeight="1" x14ac:dyDescent="0.25">
      <c r="A51" s="22" t="s">
        <v>77</v>
      </c>
      <c r="B51" s="71" t="s">
        <v>78</v>
      </c>
      <c r="C51" s="23">
        <v>11700000</v>
      </c>
      <c r="D51" s="23">
        <f t="shared" ref="D51:P51" si="16">SUM(D52:D53)</f>
        <v>305070.07</v>
      </c>
      <c r="E51" s="23">
        <f t="shared" si="16"/>
        <v>306408.46999999997</v>
      </c>
      <c r="F51" s="23">
        <f t="shared" si="16"/>
        <v>556578.63</v>
      </c>
      <c r="G51" s="23">
        <f t="shared" si="16"/>
        <v>58570.26</v>
      </c>
      <c r="H51" s="23">
        <f t="shared" si="16"/>
        <v>0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23">
        <f t="shared" si="16"/>
        <v>0</v>
      </c>
      <c r="M51" s="23">
        <f t="shared" si="16"/>
        <v>0</v>
      </c>
      <c r="N51" s="23">
        <f t="shared" si="16"/>
        <v>0</v>
      </c>
      <c r="O51" s="23">
        <f t="shared" si="16"/>
        <v>0</v>
      </c>
      <c r="P51" s="23">
        <f t="shared" si="16"/>
        <v>1226627.43</v>
      </c>
      <c r="Q51" s="23">
        <f t="shared" si="2"/>
        <v>10473372.57</v>
      </c>
      <c r="R51" s="25">
        <f t="shared" si="4"/>
        <v>0.10483995128205127</v>
      </c>
      <c r="S51" s="27"/>
      <c r="T51" s="27"/>
    </row>
    <row r="52" spans="1:20" ht="21" customHeight="1" x14ac:dyDescent="0.25">
      <c r="A52" s="69" t="s">
        <v>79</v>
      </c>
      <c r="B52" s="70" t="s">
        <v>80</v>
      </c>
      <c r="C52" s="29">
        <v>7000000</v>
      </c>
      <c r="D52" s="30">
        <v>0</v>
      </c>
      <c r="E52" s="30">
        <v>0</v>
      </c>
      <c r="F52" s="30">
        <v>0</v>
      </c>
      <c r="G52" s="30">
        <v>0</v>
      </c>
      <c r="H52" s="30"/>
      <c r="I52" s="30"/>
      <c r="J52" s="30"/>
      <c r="K52" s="30"/>
      <c r="L52" s="30"/>
      <c r="M52" s="30"/>
      <c r="N52" s="30"/>
      <c r="O52" s="30"/>
      <c r="P52" s="30">
        <f>SUM(D52:O52)</f>
        <v>0</v>
      </c>
      <c r="Q52" s="29">
        <f t="shared" si="2"/>
        <v>7000000</v>
      </c>
      <c r="R52" s="31">
        <f t="shared" si="4"/>
        <v>0</v>
      </c>
      <c r="S52" s="8"/>
      <c r="T52" s="8"/>
    </row>
    <row r="53" spans="1:20" ht="21" customHeight="1" x14ac:dyDescent="0.25">
      <c r="A53" s="69" t="s">
        <v>81</v>
      </c>
      <c r="B53" s="70" t="s">
        <v>82</v>
      </c>
      <c r="C53" s="29">
        <v>4700000</v>
      </c>
      <c r="D53" s="30">
        <v>305070.07</v>
      </c>
      <c r="E53" s="30">
        <v>306408.46999999997</v>
      </c>
      <c r="F53" s="30">
        <v>556578.63</v>
      </c>
      <c r="G53" s="30">
        <v>58570.26</v>
      </c>
      <c r="H53" s="30"/>
      <c r="I53" s="30"/>
      <c r="J53" s="30"/>
      <c r="K53" s="30"/>
      <c r="L53" s="30"/>
      <c r="M53" s="30"/>
      <c r="N53" s="30"/>
      <c r="O53" s="30"/>
      <c r="P53" s="30">
        <f t="shared" si="14"/>
        <v>1226627.43</v>
      </c>
      <c r="Q53" s="29">
        <f t="shared" si="2"/>
        <v>3473372.5700000003</v>
      </c>
      <c r="R53" s="31">
        <f t="shared" si="4"/>
        <v>0.26098455957446809</v>
      </c>
      <c r="S53" s="8"/>
      <c r="T53" s="8"/>
    </row>
    <row r="54" spans="1:20" s="28" customFormat="1" ht="32.25" customHeight="1" x14ac:dyDescent="0.25">
      <c r="A54" s="22" t="s">
        <v>83</v>
      </c>
      <c r="B54" s="72" t="s">
        <v>312</v>
      </c>
      <c r="C54" s="23">
        <v>6884931</v>
      </c>
      <c r="D54" s="23">
        <f t="shared" ref="D54:P54" si="17">SUM(D55:D61)</f>
        <v>0</v>
      </c>
      <c r="E54" s="23">
        <f t="shared" si="17"/>
        <v>10000</v>
      </c>
      <c r="F54" s="23">
        <f t="shared" si="17"/>
        <v>546157.91999999993</v>
      </c>
      <c r="G54" s="23">
        <f t="shared" si="17"/>
        <v>198896.34</v>
      </c>
      <c r="H54" s="23">
        <f t="shared" si="17"/>
        <v>0</v>
      </c>
      <c r="I54" s="23">
        <f t="shared" si="17"/>
        <v>0</v>
      </c>
      <c r="J54" s="23">
        <f t="shared" si="17"/>
        <v>0</v>
      </c>
      <c r="K54" s="23">
        <f t="shared" si="17"/>
        <v>0</v>
      </c>
      <c r="L54" s="23">
        <f t="shared" si="17"/>
        <v>0</v>
      </c>
      <c r="M54" s="23">
        <f t="shared" si="17"/>
        <v>0</v>
      </c>
      <c r="N54" s="23">
        <f t="shared" si="17"/>
        <v>0</v>
      </c>
      <c r="O54" s="23">
        <f t="shared" si="17"/>
        <v>0</v>
      </c>
      <c r="P54" s="23">
        <f t="shared" si="17"/>
        <v>755054.26</v>
      </c>
      <c r="Q54" s="23">
        <f t="shared" si="2"/>
        <v>6129876.7400000002</v>
      </c>
      <c r="R54" s="25">
        <f t="shared" si="4"/>
        <v>0.10966765825249375</v>
      </c>
      <c r="S54" s="26"/>
      <c r="T54" s="27"/>
    </row>
    <row r="55" spans="1:20" ht="26.25" customHeight="1" x14ac:dyDescent="0.25">
      <c r="A55" s="69" t="s">
        <v>84</v>
      </c>
      <c r="B55" s="70" t="s">
        <v>85</v>
      </c>
      <c r="C55" s="29">
        <v>1200000</v>
      </c>
      <c r="D55" s="30">
        <v>0</v>
      </c>
      <c r="E55" s="30">
        <v>10000</v>
      </c>
      <c r="F55" s="30">
        <v>5000</v>
      </c>
      <c r="G55" s="30">
        <v>5000</v>
      </c>
      <c r="H55" s="30"/>
      <c r="I55" s="30"/>
      <c r="J55" s="30"/>
      <c r="K55" s="30"/>
      <c r="L55" s="30"/>
      <c r="M55" s="30"/>
      <c r="N55" s="30"/>
      <c r="O55" s="30"/>
      <c r="P55" s="30">
        <f>SUM(D55:O55)</f>
        <v>20000</v>
      </c>
      <c r="Q55" s="29">
        <f t="shared" si="2"/>
        <v>1180000</v>
      </c>
      <c r="R55" s="31">
        <f t="shared" si="4"/>
        <v>1.6666666666666666E-2</v>
      </c>
      <c r="S55" s="8"/>
      <c r="T55" s="8"/>
    </row>
    <row r="56" spans="1:20" ht="25.5" customHeight="1" x14ac:dyDescent="0.25">
      <c r="A56" s="69" t="s">
        <v>86</v>
      </c>
      <c r="B56" s="70" t="s">
        <v>87</v>
      </c>
      <c r="C56" s="29">
        <v>240000</v>
      </c>
      <c r="D56" s="30">
        <v>0</v>
      </c>
      <c r="E56" s="30">
        <v>0</v>
      </c>
      <c r="F56" s="30">
        <v>0</v>
      </c>
      <c r="G56" s="30">
        <v>0</v>
      </c>
      <c r="H56" s="30"/>
      <c r="I56" s="30"/>
      <c r="J56" s="30"/>
      <c r="K56" s="30"/>
      <c r="L56" s="30"/>
      <c r="M56" s="30"/>
      <c r="N56" s="30"/>
      <c r="O56" s="30"/>
      <c r="P56" s="30">
        <f t="shared" si="14"/>
        <v>0</v>
      </c>
      <c r="Q56" s="29">
        <f t="shared" si="2"/>
        <v>240000</v>
      </c>
      <c r="R56" s="31">
        <f t="shared" si="4"/>
        <v>0</v>
      </c>
      <c r="S56" s="8"/>
      <c r="T56" s="8"/>
    </row>
    <row r="57" spans="1:20" ht="24.75" customHeight="1" x14ac:dyDescent="0.25">
      <c r="A57" s="69" t="s">
        <v>88</v>
      </c>
      <c r="B57" s="70" t="s">
        <v>89</v>
      </c>
      <c r="C57" s="29">
        <v>0</v>
      </c>
      <c r="D57" s="30">
        <v>0</v>
      </c>
      <c r="E57" s="30">
        <v>0</v>
      </c>
      <c r="F57" s="30">
        <v>0</v>
      </c>
      <c r="G57" s="30">
        <v>0</v>
      </c>
      <c r="H57" s="30"/>
      <c r="I57" s="30"/>
      <c r="J57" s="30"/>
      <c r="K57" s="30"/>
      <c r="L57" s="30"/>
      <c r="M57" s="30"/>
      <c r="N57" s="30"/>
      <c r="O57" s="30"/>
      <c r="P57" s="30">
        <f>SUM(D57:O57)</f>
        <v>0</v>
      </c>
      <c r="Q57" s="29">
        <f t="shared" si="2"/>
        <v>0</v>
      </c>
      <c r="R57" s="31">
        <v>0</v>
      </c>
      <c r="S57" s="8"/>
      <c r="T57" s="8"/>
    </row>
    <row r="58" spans="1:20" ht="30.75" customHeight="1" x14ac:dyDescent="0.25">
      <c r="A58" s="69" t="s">
        <v>90</v>
      </c>
      <c r="B58" s="70" t="s">
        <v>91</v>
      </c>
      <c r="C58" s="29">
        <v>800000</v>
      </c>
      <c r="D58" s="30">
        <v>0</v>
      </c>
      <c r="E58" s="30">
        <v>0</v>
      </c>
      <c r="F58" s="30">
        <v>59000</v>
      </c>
      <c r="G58" s="30">
        <v>0</v>
      </c>
      <c r="H58" s="30"/>
      <c r="I58" s="30"/>
      <c r="J58" s="30"/>
      <c r="K58" s="30"/>
      <c r="L58" s="30"/>
      <c r="M58" s="30"/>
      <c r="N58" s="30"/>
      <c r="O58" s="30"/>
      <c r="P58" s="30">
        <f t="shared" si="14"/>
        <v>59000</v>
      </c>
      <c r="Q58" s="29">
        <f t="shared" si="2"/>
        <v>741000</v>
      </c>
      <c r="R58" s="31">
        <f t="shared" si="4"/>
        <v>7.3749999999999996E-2</v>
      </c>
      <c r="S58" s="8"/>
      <c r="T58" s="8"/>
    </row>
    <row r="59" spans="1:20" ht="26.1" customHeight="1" x14ac:dyDescent="0.25">
      <c r="A59" s="69" t="s">
        <v>92</v>
      </c>
      <c r="B59" s="70" t="s">
        <v>93</v>
      </c>
      <c r="C59" s="29">
        <v>2057711</v>
      </c>
      <c r="D59" s="30">
        <v>0</v>
      </c>
      <c r="E59" s="29">
        <v>0</v>
      </c>
      <c r="F59" s="29">
        <v>462097.91999999998</v>
      </c>
      <c r="G59" s="29">
        <v>133754.1</v>
      </c>
      <c r="H59" s="33"/>
      <c r="I59" s="33"/>
      <c r="J59" s="33"/>
      <c r="K59" s="33"/>
      <c r="L59" s="33"/>
      <c r="M59" s="33"/>
      <c r="N59" s="33"/>
      <c r="O59" s="33"/>
      <c r="P59" s="30">
        <f t="shared" si="14"/>
        <v>595852.02</v>
      </c>
      <c r="Q59" s="29">
        <f t="shared" si="2"/>
        <v>1461858.98</v>
      </c>
      <c r="R59" s="31">
        <f t="shared" si="4"/>
        <v>0.28957031380985959</v>
      </c>
      <c r="S59" s="8"/>
      <c r="T59" s="8"/>
    </row>
    <row r="60" spans="1:20" ht="26.1" customHeight="1" x14ac:dyDescent="0.25">
      <c r="A60" s="69" t="s">
        <v>94</v>
      </c>
      <c r="B60" s="70" t="s">
        <v>95</v>
      </c>
      <c r="C60" s="29">
        <v>1087220</v>
      </c>
      <c r="D60" s="30">
        <v>0</v>
      </c>
      <c r="E60" s="30">
        <v>0</v>
      </c>
      <c r="F60" s="30">
        <v>0</v>
      </c>
      <c r="G60" s="30">
        <v>0</v>
      </c>
      <c r="H60" s="30"/>
      <c r="I60" s="30"/>
      <c r="J60" s="30"/>
      <c r="K60" s="30"/>
      <c r="L60" s="30"/>
      <c r="M60" s="30"/>
      <c r="N60" s="30"/>
      <c r="O60" s="30"/>
      <c r="P60" s="30">
        <f t="shared" si="14"/>
        <v>0</v>
      </c>
      <c r="Q60" s="29">
        <f t="shared" si="2"/>
        <v>1087220</v>
      </c>
      <c r="R60" s="31">
        <f t="shared" si="4"/>
        <v>0</v>
      </c>
      <c r="S60" s="8"/>
      <c r="T60" s="8"/>
    </row>
    <row r="61" spans="1:20" ht="26.1" customHeight="1" x14ac:dyDescent="0.25">
      <c r="A61" s="69" t="s">
        <v>96</v>
      </c>
      <c r="B61" s="70" t="s">
        <v>97</v>
      </c>
      <c r="C61" s="29">
        <v>1500000</v>
      </c>
      <c r="D61" s="30">
        <v>0</v>
      </c>
      <c r="E61" s="30">
        <v>0</v>
      </c>
      <c r="F61" s="30">
        <v>20060</v>
      </c>
      <c r="G61" s="30">
        <v>60142.239999999998</v>
      </c>
      <c r="H61" s="30"/>
      <c r="I61" s="30"/>
      <c r="J61" s="30"/>
      <c r="K61" s="30"/>
      <c r="L61" s="30"/>
      <c r="M61" s="30"/>
      <c r="N61" s="30"/>
      <c r="O61" s="30"/>
      <c r="P61" s="30">
        <f t="shared" si="14"/>
        <v>80202.239999999991</v>
      </c>
      <c r="Q61" s="29">
        <f t="shared" si="2"/>
        <v>1419797.76</v>
      </c>
      <c r="R61" s="31">
        <f t="shared" si="4"/>
        <v>5.3468159999999994E-2</v>
      </c>
      <c r="S61" s="8"/>
      <c r="T61" s="8"/>
    </row>
    <row r="62" spans="1:20" s="28" customFormat="1" ht="26.25" customHeight="1" x14ac:dyDescent="0.25">
      <c r="A62" s="22" t="s">
        <v>98</v>
      </c>
      <c r="B62" s="72" t="s">
        <v>99</v>
      </c>
      <c r="C62" s="23">
        <v>90885937</v>
      </c>
      <c r="D62" s="23">
        <f t="shared" ref="D62:P62" si="18">SUM(D63:D73)</f>
        <v>0</v>
      </c>
      <c r="E62" s="23">
        <f t="shared" si="18"/>
        <v>773406.19</v>
      </c>
      <c r="F62" s="23">
        <f t="shared" si="18"/>
        <v>6904218.6299999999</v>
      </c>
      <c r="G62" s="23">
        <f t="shared" si="18"/>
        <v>138506.06</v>
      </c>
      <c r="H62" s="23">
        <f t="shared" si="18"/>
        <v>0</v>
      </c>
      <c r="I62" s="23">
        <f t="shared" si="18"/>
        <v>0</v>
      </c>
      <c r="J62" s="23">
        <f t="shared" si="18"/>
        <v>0</v>
      </c>
      <c r="K62" s="23">
        <f t="shared" si="18"/>
        <v>0</v>
      </c>
      <c r="L62" s="23">
        <f t="shared" si="18"/>
        <v>0</v>
      </c>
      <c r="M62" s="23">
        <f t="shared" si="18"/>
        <v>0</v>
      </c>
      <c r="N62" s="23">
        <f t="shared" si="18"/>
        <v>0</v>
      </c>
      <c r="O62" s="23">
        <f t="shared" si="18"/>
        <v>0</v>
      </c>
      <c r="P62" s="23">
        <f t="shared" si="18"/>
        <v>7816130.8799999999</v>
      </c>
      <c r="Q62" s="23">
        <f t="shared" si="2"/>
        <v>83069806.120000005</v>
      </c>
      <c r="R62" s="25">
        <f t="shared" si="4"/>
        <v>8.599934311069489E-2</v>
      </c>
      <c r="S62" s="26"/>
      <c r="T62" s="27"/>
    </row>
    <row r="63" spans="1:20" ht="21" customHeight="1" x14ac:dyDescent="0.25">
      <c r="A63" s="69" t="s">
        <v>100</v>
      </c>
      <c r="B63" s="70" t="s">
        <v>101</v>
      </c>
      <c r="C63" s="29">
        <v>392000</v>
      </c>
      <c r="D63" s="30">
        <v>0</v>
      </c>
      <c r="E63" s="30">
        <v>0</v>
      </c>
      <c r="F63" s="30">
        <v>0</v>
      </c>
      <c r="G63" s="30">
        <v>0</v>
      </c>
      <c r="H63" s="30"/>
      <c r="I63" s="30"/>
      <c r="J63" s="30"/>
      <c r="K63" s="30"/>
      <c r="L63" s="30"/>
      <c r="M63" s="30"/>
      <c r="N63" s="30"/>
      <c r="O63" s="30"/>
      <c r="P63" s="30">
        <f>SUM(D63:O63)</f>
        <v>0</v>
      </c>
      <c r="Q63" s="29">
        <f t="shared" si="2"/>
        <v>392000</v>
      </c>
      <c r="R63" s="31">
        <f t="shared" si="4"/>
        <v>0</v>
      </c>
      <c r="S63" s="8"/>
      <c r="T63" s="8"/>
    </row>
    <row r="64" spans="1:20" ht="21" customHeight="1" x14ac:dyDescent="0.25">
      <c r="A64" s="69" t="s">
        <v>102</v>
      </c>
      <c r="B64" s="70" t="s">
        <v>103</v>
      </c>
      <c r="C64" s="29">
        <v>1500937</v>
      </c>
      <c r="D64" s="30">
        <v>0</v>
      </c>
      <c r="E64" s="30">
        <v>106305.02</v>
      </c>
      <c r="F64" s="30">
        <v>106305.02</v>
      </c>
      <c r="G64" s="30">
        <v>106305.02</v>
      </c>
      <c r="H64" s="30"/>
      <c r="I64" s="30"/>
      <c r="J64" s="30"/>
      <c r="K64" s="30"/>
      <c r="L64" s="30"/>
      <c r="M64" s="30"/>
      <c r="N64" s="30"/>
      <c r="O64" s="30"/>
      <c r="P64" s="30">
        <f t="shared" si="14"/>
        <v>318915.06</v>
      </c>
      <c r="Q64" s="29">
        <f t="shared" si="2"/>
        <v>1182021.94</v>
      </c>
      <c r="R64" s="31">
        <f t="shared" si="4"/>
        <v>0.21247731250545493</v>
      </c>
      <c r="S64" s="8"/>
      <c r="T64" s="8"/>
    </row>
    <row r="65" spans="1:20" ht="21" customHeight="1" x14ac:dyDescent="0.25">
      <c r="A65" s="69" t="s">
        <v>104</v>
      </c>
      <c r="B65" s="70" t="s">
        <v>105</v>
      </c>
      <c r="C65" s="29">
        <v>15000</v>
      </c>
      <c r="D65" s="30">
        <v>0</v>
      </c>
      <c r="E65" s="30">
        <v>0</v>
      </c>
      <c r="F65" s="30">
        <v>0</v>
      </c>
      <c r="G65" s="30">
        <v>0</v>
      </c>
      <c r="H65" s="30"/>
      <c r="I65" s="30"/>
      <c r="J65" s="30"/>
      <c r="K65" s="30"/>
      <c r="L65" s="30"/>
      <c r="M65" s="30"/>
      <c r="N65" s="30"/>
      <c r="O65" s="30"/>
      <c r="P65" s="30">
        <f>SUM(D65:O65)</f>
        <v>0</v>
      </c>
      <c r="Q65" s="29">
        <f t="shared" si="2"/>
        <v>15000</v>
      </c>
      <c r="R65" s="31">
        <f t="shared" si="4"/>
        <v>0</v>
      </c>
      <c r="S65" s="8"/>
      <c r="T65" s="8"/>
    </row>
    <row r="66" spans="1:20" ht="21" customHeight="1" x14ac:dyDescent="0.25">
      <c r="A66" s="69" t="s">
        <v>106</v>
      </c>
      <c r="B66" s="70" t="s">
        <v>107</v>
      </c>
      <c r="C66" s="29">
        <v>2228000</v>
      </c>
      <c r="D66" s="30">
        <v>0</v>
      </c>
      <c r="E66" s="30">
        <v>25901.17</v>
      </c>
      <c r="F66" s="30">
        <v>16799.77</v>
      </c>
      <c r="G66" s="30">
        <v>32201.040000000001</v>
      </c>
      <c r="H66" s="30"/>
      <c r="I66" s="30"/>
      <c r="J66" s="30"/>
      <c r="K66" s="30"/>
      <c r="L66" s="30"/>
      <c r="M66" s="30"/>
      <c r="N66" s="30"/>
      <c r="O66" s="30"/>
      <c r="P66" s="30">
        <f t="shared" si="14"/>
        <v>74901.98000000001</v>
      </c>
      <c r="Q66" s="29">
        <f t="shared" si="2"/>
        <v>2153098.02</v>
      </c>
      <c r="R66" s="31">
        <f t="shared" si="4"/>
        <v>3.3618482944344712E-2</v>
      </c>
      <c r="S66" s="8"/>
      <c r="T66" s="8"/>
    </row>
    <row r="67" spans="1:20" ht="21" customHeight="1" x14ac:dyDescent="0.25">
      <c r="A67" s="69" t="s">
        <v>108</v>
      </c>
      <c r="B67" s="70" t="s">
        <v>109</v>
      </c>
      <c r="C67" s="29">
        <v>60000000</v>
      </c>
      <c r="D67" s="30">
        <v>0</v>
      </c>
      <c r="E67" s="30">
        <v>0</v>
      </c>
      <c r="F67" s="30">
        <v>6327032.7999999998</v>
      </c>
      <c r="G67" s="30">
        <v>0</v>
      </c>
      <c r="H67" s="30"/>
      <c r="I67" s="30"/>
      <c r="J67" s="30"/>
      <c r="K67" s="30"/>
      <c r="L67" s="30"/>
      <c r="M67" s="30"/>
      <c r="N67" s="30"/>
      <c r="O67" s="30"/>
      <c r="P67" s="30">
        <f t="shared" si="14"/>
        <v>6327032.7999999998</v>
      </c>
      <c r="Q67" s="29">
        <f t="shared" si="2"/>
        <v>53672967.200000003</v>
      </c>
      <c r="R67" s="31">
        <f t="shared" si="4"/>
        <v>0.10545054666666666</v>
      </c>
      <c r="S67" s="8"/>
      <c r="T67" s="8"/>
    </row>
    <row r="68" spans="1:20" ht="21" customHeight="1" x14ac:dyDescent="0.25">
      <c r="A68" s="69" t="s">
        <v>110</v>
      </c>
      <c r="B68" s="70" t="s">
        <v>111</v>
      </c>
      <c r="C68" s="29">
        <v>22000000</v>
      </c>
      <c r="D68" s="30">
        <v>0</v>
      </c>
      <c r="E68" s="30">
        <v>512700</v>
      </c>
      <c r="F68" s="30">
        <v>394340</v>
      </c>
      <c r="G68" s="30">
        <v>0</v>
      </c>
      <c r="H68" s="30"/>
      <c r="I68" s="30"/>
      <c r="J68" s="30"/>
      <c r="K68" s="30"/>
      <c r="L68" s="30"/>
      <c r="M68" s="30"/>
      <c r="N68" s="30"/>
      <c r="O68" s="30"/>
      <c r="P68" s="30">
        <f t="shared" si="14"/>
        <v>907040</v>
      </c>
      <c r="Q68" s="29">
        <f t="shared" si="2"/>
        <v>21092960</v>
      </c>
      <c r="R68" s="31">
        <f t="shared" si="4"/>
        <v>4.122909090909091E-2</v>
      </c>
      <c r="S68" s="8"/>
      <c r="T68" s="8"/>
    </row>
    <row r="69" spans="1:20" ht="21" customHeight="1" x14ac:dyDescent="0.25">
      <c r="A69" s="69" t="s">
        <v>112</v>
      </c>
      <c r="B69" s="70" t="s">
        <v>113</v>
      </c>
      <c r="C69" s="29">
        <v>0</v>
      </c>
      <c r="D69" s="30">
        <v>0</v>
      </c>
      <c r="E69" s="30">
        <v>0</v>
      </c>
      <c r="F69" s="30">
        <v>0</v>
      </c>
      <c r="G69" s="30">
        <v>0</v>
      </c>
      <c r="H69" s="30"/>
      <c r="I69" s="30"/>
      <c r="J69" s="30"/>
      <c r="K69" s="30"/>
      <c r="L69" s="30"/>
      <c r="M69" s="30"/>
      <c r="N69" s="30"/>
      <c r="O69" s="30"/>
      <c r="P69" s="30">
        <f t="shared" si="14"/>
        <v>0</v>
      </c>
      <c r="Q69" s="29">
        <f t="shared" si="2"/>
        <v>0</v>
      </c>
      <c r="R69" s="31">
        <v>0</v>
      </c>
      <c r="S69" s="8"/>
      <c r="T69" s="8"/>
    </row>
    <row r="70" spans="1:20" ht="21" customHeight="1" x14ac:dyDescent="0.25">
      <c r="A70" s="69" t="s">
        <v>114</v>
      </c>
      <c r="B70" s="70" t="s">
        <v>115</v>
      </c>
      <c r="C70" s="29">
        <v>1200000</v>
      </c>
      <c r="D70" s="30">
        <v>0</v>
      </c>
      <c r="E70" s="30">
        <v>128500</v>
      </c>
      <c r="F70" s="30">
        <v>0</v>
      </c>
      <c r="G70" s="30">
        <v>0</v>
      </c>
      <c r="H70" s="30"/>
      <c r="I70" s="30"/>
      <c r="J70" s="30"/>
      <c r="K70" s="30"/>
      <c r="L70" s="30"/>
      <c r="M70" s="30"/>
      <c r="N70" s="30"/>
      <c r="O70" s="30"/>
      <c r="P70" s="30">
        <f t="shared" si="14"/>
        <v>128500</v>
      </c>
      <c r="Q70" s="29">
        <f t="shared" si="2"/>
        <v>1071500</v>
      </c>
      <c r="R70" s="31">
        <f t="shared" si="4"/>
        <v>0.10708333333333334</v>
      </c>
      <c r="S70" s="8"/>
      <c r="T70" s="8"/>
    </row>
    <row r="71" spans="1:20" ht="21" customHeight="1" x14ac:dyDescent="0.25">
      <c r="A71" s="69" t="s">
        <v>116</v>
      </c>
      <c r="B71" s="70" t="s">
        <v>117</v>
      </c>
      <c r="C71" s="29">
        <v>3000000</v>
      </c>
      <c r="D71" s="30">
        <v>0</v>
      </c>
      <c r="E71" s="30">
        <v>0</v>
      </c>
      <c r="F71" s="30">
        <v>59741.04</v>
      </c>
      <c r="G71" s="30">
        <v>0</v>
      </c>
      <c r="H71" s="30"/>
      <c r="I71" s="30"/>
      <c r="J71" s="30"/>
      <c r="K71" s="30"/>
      <c r="L71" s="30"/>
      <c r="M71" s="30"/>
      <c r="N71" s="30"/>
      <c r="O71" s="30"/>
      <c r="P71" s="30">
        <f t="shared" si="14"/>
        <v>59741.04</v>
      </c>
      <c r="Q71" s="29">
        <f t="shared" si="2"/>
        <v>2940258.96</v>
      </c>
      <c r="R71" s="31">
        <f t="shared" si="4"/>
        <v>1.991368E-2</v>
      </c>
      <c r="S71" s="8"/>
      <c r="T71" s="8"/>
    </row>
    <row r="72" spans="1:20" ht="21" customHeight="1" x14ac:dyDescent="0.25">
      <c r="A72" s="69" t="s">
        <v>118</v>
      </c>
      <c r="B72" s="70" t="s">
        <v>119</v>
      </c>
      <c r="C72" s="29">
        <v>500000</v>
      </c>
      <c r="D72" s="30">
        <v>0</v>
      </c>
      <c r="E72" s="30">
        <v>0</v>
      </c>
      <c r="F72" s="30">
        <v>0</v>
      </c>
      <c r="G72" s="30">
        <v>0</v>
      </c>
      <c r="H72" s="30"/>
      <c r="I72" s="30"/>
      <c r="J72" s="30"/>
      <c r="K72" s="30"/>
      <c r="L72" s="30"/>
      <c r="M72" s="30"/>
      <c r="N72" s="30"/>
      <c r="O72" s="30"/>
      <c r="P72" s="30">
        <f t="shared" si="14"/>
        <v>0</v>
      </c>
      <c r="Q72" s="29">
        <f t="shared" si="2"/>
        <v>500000</v>
      </c>
      <c r="R72" s="31">
        <f t="shared" si="4"/>
        <v>0</v>
      </c>
      <c r="S72" s="8"/>
      <c r="T72" s="8"/>
    </row>
    <row r="73" spans="1:20" ht="21" customHeight="1" x14ac:dyDescent="0.25">
      <c r="A73" s="69" t="s">
        <v>120</v>
      </c>
      <c r="B73" s="70" t="s">
        <v>121</v>
      </c>
      <c r="C73" s="29">
        <v>50000</v>
      </c>
      <c r="D73" s="30">
        <v>0</v>
      </c>
      <c r="E73" s="30">
        <v>0</v>
      </c>
      <c r="F73" s="30">
        <v>0</v>
      </c>
      <c r="G73" s="30">
        <v>0</v>
      </c>
      <c r="H73" s="30"/>
      <c r="I73" s="30"/>
      <c r="J73" s="30"/>
      <c r="K73" s="30"/>
      <c r="L73" s="30"/>
      <c r="M73" s="30"/>
      <c r="N73" s="30"/>
      <c r="O73" s="30"/>
      <c r="P73" s="30">
        <f t="shared" si="14"/>
        <v>0</v>
      </c>
      <c r="Q73" s="29">
        <f t="shared" si="2"/>
        <v>50000</v>
      </c>
      <c r="R73" s="31">
        <f t="shared" si="4"/>
        <v>0</v>
      </c>
      <c r="S73" s="8"/>
      <c r="T73" s="8"/>
    </row>
    <row r="74" spans="1:20" s="28" customFormat="1" ht="16.5" customHeight="1" x14ac:dyDescent="0.25">
      <c r="A74" s="22" t="s">
        <v>122</v>
      </c>
      <c r="B74" s="71" t="s">
        <v>123</v>
      </c>
      <c r="C74" s="23">
        <v>35000000</v>
      </c>
      <c r="D74" s="23">
        <f t="shared" ref="D74:P74" si="19">SUM(D75:D77)</f>
        <v>0</v>
      </c>
      <c r="E74" s="23">
        <f t="shared" si="19"/>
        <v>43445.32</v>
      </c>
      <c r="F74" s="23">
        <f t="shared" si="19"/>
        <v>4882116.43</v>
      </c>
      <c r="G74" s="23">
        <f t="shared" si="19"/>
        <v>2172300.85</v>
      </c>
      <c r="H74" s="23">
        <f t="shared" si="19"/>
        <v>0</v>
      </c>
      <c r="I74" s="23">
        <f t="shared" si="19"/>
        <v>0</v>
      </c>
      <c r="J74" s="23">
        <f t="shared" si="19"/>
        <v>0</v>
      </c>
      <c r="K74" s="23">
        <f t="shared" si="19"/>
        <v>0</v>
      </c>
      <c r="L74" s="23">
        <f t="shared" si="19"/>
        <v>0</v>
      </c>
      <c r="M74" s="23">
        <f t="shared" si="19"/>
        <v>0</v>
      </c>
      <c r="N74" s="23">
        <f t="shared" si="19"/>
        <v>0</v>
      </c>
      <c r="O74" s="23">
        <f t="shared" si="19"/>
        <v>0</v>
      </c>
      <c r="P74" s="23">
        <f t="shared" si="19"/>
        <v>7097862.5999999996</v>
      </c>
      <c r="Q74" s="23">
        <f t="shared" si="2"/>
        <v>27902137.399999999</v>
      </c>
      <c r="R74" s="25">
        <f t="shared" si="4"/>
        <v>0.20279607428571428</v>
      </c>
      <c r="S74" s="27"/>
      <c r="T74" s="27"/>
    </row>
    <row r="75" spans="1:20" ht="21" customHeight="1" x14ac:dyDescent="0.25">
      <c r="A75" s="69" t="s">
        <v>124</v>
      </c>
      <c r="B75" s="70" t="s">
        <v>125</v>
      </c>
      <c r="C75" s="29">
        <v>1000000</v>
      </c>
      <c r="D75" s="30">
        <v>0</v>
      </c>
      <c r="E75" s="30">
        <v>0</v>
      </c>
      <c r="F75" s="30">
        <v>0</v>
      </c>
      <c r="G75" s="30">
        <v>0</v>
      </c>
      <c r="H75" s="30"/>
      <c r="I75" s="30"/>
      <c r="J75" s="30"/>
      <c r="K75" s="30"/>
      <c r="L75" s="30"/>
      <c r="M75" s="30"/>
      <c r="N75" s="30"/>
      <c r="O75" s="30"/>
      <c r="P75" s="30">
        <f t="shared" si="14"/>
        <v>0</v>
      </c>
      <c r="Q75" s="29">
        <f t="shared" si="2"/>
        <v>1000000</v>
      </c>
      <c r="R75" s="31">
        <f t="shared" si="4"/>
        <v>0</v>
      </c>
      <c r="S75" s="8"/>
      <c r="T75" s="8"/>
    </row>
    <row r="76" spans="1:20" ht="21" customHeight="1" x14ac:dyDescent="0.25">
      <c r="A76" s="69" t="s">
        <v>126</v>
      </c>
      <c r="B76" s="70" t="s">
        <v>127</v>
      </c>
      <c r="C76" s="29">
        <v>33000000</v>
      </c>
      <c r="D76" s="30">
        <v>0</v>
      </c>
      <c r="E76" s="30">
        <v>0</v>
      </c>
      <c r="F76" s="30">
        <v>4882116.43</v>
      </c>
      <c r="G76" s="30">
        <v>2172300.85</v>
      </c>
      <c r="H76" s="30"/>
      <c r="I76" s="30"/>
      <c r="J76" s="30"/>
      <c r="K76" s="30"/>
      <c r="L76" s="30"/>
      <c r="M76" s="30"/>
      <c r="N76" s="30"/>
      <c r="O76" s="30"/>
      <c r="P76" s="30">
        <f t="shared" si="14"/>
        <v>7054417.2799999993</v>
      </c>
      <c r="Q76" s="29">
        <f t="shared" si="2"/>
        <v>25945582.719999999</v>
      </c>
      <c r="R76" s="31">
        <f t="shared" si="4"/>
        <v>0.21377022060606057</v>
      </c>
      <c r="S76" s="8"/>
      <c r="T76" s="8"/>
    </row>
    <row r="77" spans="1:20" ht="21" customHeight="1" x14ac:dyDescent="0.25">
      <c r="A77" s="69" t="s">
        <v>128</v>
      </c>
      <c r="B77" s="70" t="s">
        <v>129</v>
      </c>
      <c r="C77" s="29">
        <v>1000000</v>
      </c>
      <c r="D77" s="30">
        <v>0</v>
      </c>
      <c r="E77" s="30">
        <v>43445.32</v>
      </c>
      <c r="F77" s="30">
        <v>0</v>
      </c>
      <c r="G77" s="30">
        <v>0</v>
      </c>
      <c r="H77" s="30"/>
      <c r="I77" s="30"/>
      <c r="J77" s="30"/>
      <c r="K77" s="30"/>
      <c r="L77" s="30"/>
      <c r="M77" s="30"/>
      <c r="N77" s="30"/>
      <c r="O77" s="30"/>
      <c r="P77" s="30">
        <f t="shared" si="14"/>
        <v>43445.32</v>
      </c>
      <c r="Q77" s="29">
        <f t="shared" ref="Q77:Q140" si="20">C77-P77</f>
        <v>956554.68</v>
      </c>
      <c r="R77" s="31">
        <f t="shared" ref="R77:R140" si="21">P77/C77</f>
        <v>4.3445320000000003E-2</v>
      </c>
      <c r="S77" s="8"/>
      <c r="T77" s="8"/>
    </row>
    <row r="78" spans="1:20" s="16" customFormat="1" ht="15.75" customHeight="1" x14ac:dyDescent="0.25">
      <c r="A78" s="17">
        <v>2.2999999999999998</v>
      </c>
      <c r="B78" s="67" t="s">
        <v>130</v>
      </c>
      <c r="C78" s="18">
        <v>78978206</v>
      </c>
      <c r="D78" s="18">
        <f t="shared" ref="D78:P78" si="22">+D79+D83+D87+D92+D94+D99+D108+D117</f>
        <v>1044500</v>
      </c>
      <c r="E78" s="18">
        <f t="shared" si="22"/>
        <v>787593</v>
      </c>
      <c r="F78" s="18">
        <f t="shared" si="22"/>
        <v>1003531</v>
      </c>
      <c r="G78" s="18">
        <f t="shared" si="22"/>
        <v>1268008.42</v>
      </c>
      <c r="H78" s="18">
        <f t="shared" si="22"/>
        <v>0</v>
      </c>
      <c r="I78" s="18">
        <f t="shared" si="22"/>
        <v>0</v>
      </c>
      <c r="J78" s="18">
        <f t="shared" si="22"/>
        <v>0</v>
      </c>
      <c r="K78" s="18">
        <f t="shared" si="22"/>
        <v>0</v>
      </c>
      <c r="L78" s="18">
        <f t="shared" si="22"/>
        <v>0</v>
      </c>
      <c r="M78" s="18">
        <f t="shared" si="22"/>
        <v>0</v>
      </c>
      <c r="N78" s="18">
        <f t="shared" si="22"/>
        <v>0</v>
      </c>
      <c r="O78" s="18">
        <f t="shared" si="22"/>
        <v>0</v>
      </c>
      <c r="P78" s="18">
        <f t="shared" si="22"/>
        <v>4103632.42</v>
      </c>
      <c r="Q78" s="18">
        <f t="shared" si="20"/>
        <v>74874573.579999998</v>
      </c>
      <c r="R78" s="20">
        <f t="shared" si="21"/>
        <v>5.1959048297450565E-2</v>
      </c>
      <c r="S78" s="21"/>
      <c r="T78" s="14"/>
    </row>
    <row r="79" spans="1:20" s="28" customFormat="1" ht="17.25" customHeight="1" x14ac:dyDescent="0.25">
      <c r="A79" s="22" t="s">
        <v>131</v>
      </c>
      <c r="B79" s="71" t="s">
        <v>132</v>
      </c>
      <c r="C79" s="23">
        <v>1800000</v>
      </c>
      <c r="D79" s="23">
        <f t="shared" ref="D79:P79" si="23">SUM(D80:D82)</f>
        <v>0</v>
      </c>
      <c r="E79" s="23">
        <f t="shared" si="23"/>
        <v>267593</v>
      </c>
      <c r="F79" s="23">
        <f t="shared" si="23"/>
        <v>0</v>
      </c>
      <c r="G79" s="23">
        <f t="shared" si="23"/>
        <v>586740.43999999994</v>
      </c>
      <c r="H79" s="23">
        <f t="shared" si="23"/>
        <v>0</v>
      </c>
      <c r="I79" s="23">
        <f t="shared" si="23"/>
        <v>0</v>
      </c>
      <c r="J79" s="23">
        <f t="shared" si="23"/>
        <v>0</v>
      </c>
      <c r="K79" s="23">
        <f t="shared" si="23"/>
        <v>0</v>
      </c>
      <c r="L79" s="23">
        <f t="shared" si="23"/>
        <v>0</v>
      </c>
      <c r="M79" s="23">
        <f t="shared" si="23"/>
        <v>0</v>
      </c>
      <c r="N79" s="23">
        <f t="shared" si="23"/>
        <v>0</v>
      </c>
      <c r="O79" s="23">
        <f t="shared" si="23"/>
        <v>0</v>
      </c>
      <c r="P79" s="23">
        <f t="shared" si="23"/>
        <v>854333.43999999994</v>
      </c>
      <c r="Q79" s="23">
        <f t="shared" si="20"/>
        <v>945666.56000000006</v>
      </c>
      <c r="R79" s="25">
        <f t="shared" si="21"/>
        <v>0.47462968888888885</v>
      </c>
      <c r="S79" s="26"/>
      <c r="T79" s="27"/>
    </row>
    <row r="80" spans="1:20" ht="21" customHeight="1" x14ac:dyDescent="0.25">
      <c r="A80" s="69" t="s">
        <v>133</v>
      </c>
      <c r="B80" s="70" t="s">
        <v>134</v>
      </c>
      <c r="C80" s="29">
        <v>1500000</v>
      </c>
      <c r="D80" s="30">
        <v>0</v>
      </c>
      <c r="E80" s="30">
        <v>193725</v>
      </c>
      <c r="F80" s="30">
        <v>0</v>
      </c>
      <c r="G80" s="30">
        <v>574350.43999999994</v>
      </c>
      <c r="H80" s="30"/>
      <c r="I80" s="30"/>
      <c r="J80" s="30"/>
      <c r="K80" s="30"/>
      <c r="L80" s="30"/>
      <c r="M80" s="30"/>
      <c r="N80" s="30"/>
      <c r="O80" s="30"/>
      <c r="P80" s="30">
        <f t="shared" si="14"/>
        <v>768075.44</v>
      </c>
      <c r="Q80" s="29">
        <f t="shared" si="20"/>
        <v>731924.56</v>
      </c>
      <c r="R80" s="31">
        <f t="shared" si="21"/>
        <v>0.5120502933333333</v>
      </c>
      <c r="S80" s="8"/>
      <c r="T80" s="8"/>
    </row>
    <row r="81" spans="1:29" ht="21" customHeight="1" x14ac:dyDescent="0.25">
      <c r="A81" s="69" t="s">
        <v>135</v>
      </c>
      <c r="B81" s="70" t="s">
        <v>136</v>
      </c>
      <c r="C81" s="29">
        <v>250000</v>
      </c>
      <c r="D81" s="30">
        <v>0</v>
      </c>
      <c r="E81" s="30">
        <v>73868</v>
      </c>
      <c r="F81" s="30">
        <v>0</v>
      </c>
      <c r="G81" s="30">
        <v>12390</v>
      </c>
      <c r="H81" s="30"/>
      <c r="I81" s="30"/>
      <c r="J81" s="30"/>
      <c r="K81" s="30"/>
      <c r="L81" s="30"/>
      <c r="M81" s="30"/>
      <c r="N81" s="30"/>
      <c r="O81" s="30"/>
      <c r="P81" s="30">
        <f t="shared" si="14"/>
        <v>86258</v>
      </c>
      <c r="Q81" s="29">
        <f t="shared" si="20"/>
        <v>163742</v>
      </c>
      <c r="R81" s="31">
        <f t="shared" si="21"/>
        <v>0.34503200000000001</v>
      </c>
      <c r="S81" s="8"/>
      <c r="T81" s="8"/>
    </row>
    <row r="82" spans="1:29" ht="21" customHeight="1" x14ac:dyDescent="0.25">
      <c r="A82" s="69" t="s">
        <v>137</v>
      </c>
      <c r="B82" s="70" t="s">
        <v>138</v>
      </c>
      <c r="C82" s="29">
        <v>50000</v>
      </c>
      <c r="D82" s="30">
        <v>0</v>
      </c>
      <c r="E82" s="30">
        <v>0</v>
      </c>
      <c r="F82" s="30">
        <v>0</v>
      </c>
      <c r="G82" s="30">
        <v>0</v>
      </c>
      <c r="H82" s="30"/>
      <c r="I82" s="30"/>
      <c r="J82" s="30"/>
      <c r="K82" s="30"/>
      <c r="L82" s="30"/>
      <c r="M82" s="30"/>
      <c r="N82" s="30"/>
      <c r="O82" s="30"/>
      <c r="P82" s="30">
        <f t="shared" si="14"/>
        <v>0</v>
      </c>
      <c r="Q82" s="29">
        <f t="shared" si="20"/>
        <v>50000</v>
      </c>
      <c r="R82" s="31">
        <f t="shared" si="21"/>
        <v>0</v>
      </c>
      <c r="S82" s="8"/>
      <c r="T82" s="8"/>
    </row>
    <row r="83" spans="1:29" s="28" customFormat="1" ht="17.25" customHeight="1" x14ac:dyDescent="0.25">
      <c r="A83" s="22" t="s">
        <v>139</v>
      </c>
      <c r="B83" s="71" t="s">
        <v>140</v>
      </c>
      <c r="C83" s="23">
        <v>3129750</v>
      </c>
      <c r="D83" s="23">
        <f t="shared" ref="D83:P83" si="24">SUM(D84:D86)</f>
        <v>0</v>
      </c>
      <c r="E83" s="23">
        <f t="shared" si="24"/>
        <v>0</v>
      </c>
      <c r="F83" s="23">
        <f t="shared" si="24"/>
        <v>307083.2</v>
      </c>
      <c r="G83" s="23">
        <f t="shared" si="24"/>
        <v>0</v>
      </c>
      <c r="H83" s="23">
        <f t="shared" si="24"/>
        <v>0</v>
      </c>
      <c r="I83" s="23">
        <f t="shared" si="24"/>
        <v>0</v>
      </c>
      <c r="J83" s="23">
        <f t="shared" si="24"/>
        <v>0</v>
      </c>
      <c r="K83" s="23">
        <f t="shared" si="24"/>
        <v>0</v>
      </c>
      <c r="L83" s="23">
        <f t="shared" si="24"/>
        <v>0</v>
      </c>
      <c r="M83" s="23">
        <f t="shared" si="24"/>
        <v>0</v>
      </c>
      <c r="N83" s="23">
        <f t="shared" si="24"/>
        <v>0</v>
      </c>
      <c r="O83" s="23">
        <f t="shared" si="24"/>
        <v>0</v>
      </c>
      <c r="P83" s="23">
        <f t="shared" si="24"/>
        <v>307083.2</v>
      </c>
      <c r="Q83" s="23">
        <f t="shared" si="20"/>
        <v>2822666.8</v>
      </c>
      <c r="R83" s="25">
        <f t="shared" si="21"/>
        <v>9.8117485422158326E-2</v>
      </c>
      <c r="S83" s="26"/>
      <c r="T83" s="27"/>
    </row>
    <row r="84" spans="1:29" ht="21" customHeight="1" x14ac:dyDescent="0.25">
      <c r="A84" s="69" t="s">
        <v>141</v>
      </c>
      <c r="B84" s="70" t="s">
        <v>142</v>
      </c>
      <c r="C84" s="29">
        <v>50000</v>
      </c>
      <c r="D84" s="30">
        <v>0</v>
      </c>
      <c r="E84" s="30">
        <v>0</v>
      </c>
      <c r="F84" s="30">
        <v>0</v>
      </c>
      <c r="G84" s="30">
        <v>0</v>
      </c>
      <c r="H84" s="30"/>
      <c r="I84" s="30"/>
      <c r="J84" s="30"/>
      <c r="K84" s="30"/>
      <c r="L84" s="30"/>
      <c r="M84" s="30"/>
      <c r="N84" s="30"/>
      <c r="O84" s="30"/>
      <c r="P84" s="30">
        <f t="shared" si="14"/>
        <v>0</v>
      </c>
      <c r="Q84" s="29">
        <f t="shared" si="20"/>
        <v>50000</v>
      </c>
      <c r="R84" s="31">
        <f t="shared" si="21"/>
        <v>0</v>
      </c>
      <c r="S84" s="8"/>
      <c r="T84" s="8"/>
    </row>
    <row r="85" spans="1:29" ht="21" customHeight="1" x14ac:dyDescent="0.25">
      <c r="A85" s="69" t="s">
        <v>143</v>
      </c>
      <c r="B85" s="70" t="s">
        <v>144</v>
      </c>
      <c r="C85" s="29">
        <v>250000</v>
      </c>
      <c r="D85" s="30">
        <v>0</v>
      </c>
      <c r="E85" s="30">
        <v>0</v>
      </c>
      <c r="F85" s="30">
        <v>0</v>
      </c>
      <c r="G85" s="30">
        <v>0</v>
      </c>
      <c r="H85" s="30"/>
      <c r="I85" s="30"/>
      <c r="J85" s="30"/>
      <c r="K85" s="30"/>
      <c r="L85" s="30"/>
      <c r="M85" s="30"/>
      <c r="N85" s="30"/>
      <c r="O85" s="30"/>
      <c r="P85" s="30">
        <f t="shared" si="14"/>
        <v>0</v>
      </c>
      <c r="Q85" s="29">
        <f t="shared" si="20"/>
        <v>250000</v>
      </c>
      <c r="R85" s="31">
        <f t="shared" si="21"/>
        <v>0</v>
      </c>
      <c r="S85" s="8"/>
      <c r="T85" s="8"/>
    </row>
    <row r="86" spans="1:29" ht="21" customHeight="1" x14ac:dyDescent="0.25">
      <c r="A86" s="73" t="s">
        <v>145</v>
      </c>
      <c r="B86" s="74" t="s">
        <v>146</v>
      </c>
      <c r="C86" s="35">
        <v>2829750</v>
      </c>
      <c r="D86" s="33">
        <v>0</v>
      </c>
      <c r="E86" s="33">
        <v>0</v>
      </c>
      <c r="F86" s="33">
        <v>307083.2</v>
      </c>
      <c r="G86" s="33">
        <v>0</v>
      </c>
      <c r="H86" s="33"/>
      <c r="I86" s="33"/>
      <c r="J86" s="33"/>
      <c r="K86" s="33"/>
      <c r="L86" s="33"/>
      <c r="M86" s="33"/>
      <c r="N86" s="33"/>
      <c r="O86" s="33"/>
      <c r="P86" s="33">
        <f t="shared" si="14"/>
        <v>307083.2</v>
      </c>
      <c r="Q86" s="35">
        <f t="shared" si="20"/>
        <v>2522666.7999999998</v>
      </c>
      <c r="R86" s="64">
        <f t="shared" si="21"/>
        <v>0.10851955119710222</v>
      </c>
      <c r="S86" s="8"/>
      <c r="T86" s="8"/>
    </row>
    <row r="87" spans="1:29" s="27" customFormat="1" ht="20.100000000000001" customHeight="1" x14ac:dyDescent="0.25">
      <c r="A87" s="22" t="s">
        <v>147</v>
      </c>
      <c r="B87" s="71" t="s">
        <v>148</v>
      </c>
      <c r="C87" s="23">
        <v>4095000</v>
      </c>
      <c r="D87" s="23">
        <f t="shared" ref="D87:P87" si="25">SUM(D88:D91)</f>
        <v>0</v>
      </c>
      <c r="E87" s="23">
        <f t="shared" si="25"/>
        <v>0</v>
      </c>
      <c r="F87" s="23">
        <f t="shared" si="25"/>
        <v>0</v>
      </c>
      <c r="G87" s="23">
        <f t="shared" si="25"/>
        <v>0</v>
      </c>
      <c r="H87" s="23">
        <f t="shared" si="25"/>
        <v>0</v>
      </c>
      <c r="I87" s="23">
        <f t="shared" si="25"/>
        <v>0</v>
      </c>
      <c r="J87" s="23">
        <f t="shared" si="25"/>
        <v>0</v>
      </c>
      <c r="K87" s="23">
        <f t="shared" si="25"/>
        <v>0</v>
      </c>
      <c r="L87" s="23">
        <f t="shared" si="25"/>
        <v>0</v>
      </c>
      <c r="M87" s="23">
        <f t="shared" si="25"/>
        <v>0</v>
      </c>
      <c r="N87" s="23">
        <f t="shared" si="25"/>
        <v>0</v>
      </c>
      <c r="O87" s="23">
        <f t="shared" si="25"/>
        <v>0</v>
      </c>
      <c r="P87" s="23">
        <f t="shared" si="25"/>
        <v>0</v>
      </c>
      <c r="Q87" s="23">
        <f t="shared" si="20"/>
        <v>4095000</v>
      </c>
      <c r="R87" s="25">
        <f t="shared" si="21"/>
        <v>0</v>
      </c>
      <c r="S87" s="26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ht="21" customHeight="1" x14ac:dyDescent="0.25">
      <c r="A88" s="69" t="s">
        <v>149</v>
      </c>
      <c r="B88" s="70" t="s">
        <v>150</v>
      </c>
      <c r="C88" s="29">
        <v>2000000</v>
      </c>
      <c r="D88" s="30">
        <v>0</v>
      </c>
      <c r="E88" s="30">
        <v>0</v>
      </c>
      <c r="F88" s="30">
        <v>0</v>
      </c>
      <c r="G88" s="30">
        <v>0</v>
      </c>
      <c r="H88" s="30"/>
      <c r="I88" s="30"/>
      <c r="J88" s="30"/>
      <c r="K88" s="30"/>
      <c r="L88" s="30"/>
      <c r="M88" s="30"/>
      <c r="N88" s="30"/>
      <c r="O88" s="30"/>
      <c r="P88" s="30">
        <f t="shared" si="14"/>
        <v>0</v>
      </c>
      <c r="Q88" s="29">
        <f t="shared" si="20"/>
        <v>2000000</v>
      </c>
      <c r="R88" s="31">
        <f t="shared" si="21"/>
        <v>0</v>
      </c>
      <c r="S88" s="8"/>
      <c r="T88" s="8"/>
    </row>
    <row r="89" spans="1:29" ht="21" customHeight="1" x14ac:dyDescent="0.25">
      <c r="A89" s="69" t="s">
        <v>151</v>
      </c>
      <c r="B89" s="70" t="s">
        <v>152</v>
      </c>
      <c r="C89" s="29">
        <v>2000000</v>
      </c>
      <c r="D89" s="30">
        <v>0</v>
      </c>
      <c r="E89" s="30">
        <v>0</v>
      </c>
      <c r="F89" s="30">
        <v>0</v>
      </c>
      <c r="G89" s="30">
        <v>0</v>
      </c>
      <c r="H89" s="30"/>
      <c r="I89" s="30"/>
      <c r="J89" s="30"/>
      <c r="K89" s="30"/>
      <c r="L89" s="30"/>
      <c r="M89" s="30"/>
      <c r="N89" s="30"/>
      <c r="O89" s="30"/>
      <c r="P89" s="30">
        <f t="shared" si="14"/>
        <v>0</v>
      </c>
      <c r="Q89" s="29">
        <f t="shared" si="20"/>
        <v>2000000</v>
      </c>
      <c r="R89" s="31">
        <f t="shared" si="21"/>
        <v>0</v>
      </c>
      <c r="S89" s="8"/>
      <c r="T89" s="8"/>
    </row>
    <row r="90" spans="1:29" ht="21" customHeight="1" x14ac:dyDescent="0.25">
      <c r="A90" s="69" t="s">
        <v>153</v>
      </c>
      <c r="B90" s="70" t="s">
        <v>154</v>
      </c>
      <c r="C90" s="29">
        <v>18000</v>
      </c>
      <c r="D90" s="30">
        <v>0</v>
      </c>
      <c r="E90" s="30">
        <v>0</v>
      </c>
      <c r="F90" s="30">
        <v>0</v>
      </c>
      <c r="G90" s="30">
        <v>0</v>
      </c>
      <c r="H90" s="30"/>
      <c r="I90" s="30"/>
      <c r="J90" s="30"/>
      <c r="K90" s="30"/>
      <c r="L90" s="30"/>
      <c r="M90" s="30"/>
      <c r="N90" s="30"/>
      <c r="O90" s="30"/>
      <c r="P90" s="30">
        <f t="shared" si="14"/>
        <v>0</v>
      </c>
      <c r="Q90" s="29">
        <f t="shared" si="20"/>
        <v>18000</v>
      </c>
      <c r="R90" s="31">
        <f t="shared" si="21"/>
        <v>0</v>
      </c>
      <c r="S90" s="8"/>
      <c r="T90" s="8"/>
    </row>
    <row r="91" spans="1:29" ht="21" customHeight="1" x14ac:dyDescent="0.25">
      <c r="A91" s="69" t="s">
        <v>155</v>
      </c>
      <c r="B91" s="70" t="s">
        <v>156</v>
      </c>
      <c r="C91" s="29">
        <v>77000</v>
      </c>
      <c r="D91" s="30">
        <v>0</v>
      </c>
      <c r="E91" s="30">
        <v>0</v>
      </c>
      <c r="F91" s="30">
        <v>0</v>
      </c>
      <c r="G91" s="30">
        <v>0</v>
      </c>
      <c r="H91" s="30"/>
      <c r="I91" s="30"/>
      <c r="J91" s="30"/>
      <c r="K91" s="30"/>
      <c r="L91" s="30"/>
      <c r="M91" s="30"/>
      <c r="N91" s="30"/>
      <c r="O91" s="30"/>
      <c r="P91" s="30">
        <f t="shared" si="14"/>
        <v>0</v>
      </c>
      <c r="Q91" s="29">
        <f t="shared" si="20"/>
        <v>77000</v>
      </c>
      <c r="R91" s="31">
        <f t="shared" si="21"/>
        <v>0</v>
      </c>
      <c r="S91" s="8"/>
      <c r="T91" s="8"/>
    </row>
    <row r="92" spans="1:29" s="27" customFormat="1" ht="20.100000000000001" customHeight="1" x14ac:dyDescent="0.25">
      <c r="A92" s="22" t="s">
        <v>157</v>
      </c>
      <c r="B92" s="71" t="s">
        <v>158</v>
      </c>
      <c r="C92" s="23">
        <v>100000</v>
      </c>
      <c r="D92" s="23">
        <f t="shared" ref="D92:P92" si="26">SUM(D93)</f>
        <v>0</v>
      </c>
      <c r="E92" s="23">
        <f t="shared" si="26"/>
        <v>0</v>
      </c>
      <c r="F92" s="23">
        <f t="shared" si="26"/>
        <v>0</v>
      </c>
      <c r="G92" s="23">
        <f t="shared" si="26"/>
        <v>0</v>
      </c>
      <c r="H92" s="23">
        <f t="shared" si="26"/>
        <v>0</v>
      </c>
      <c r="I92" s="23">
        <f t="shared" si="26"/>
        <v>0</v>
      </c>
      <c r="J92" s="23">
        <f t="shared" si="26"/>
        <v>0</v>
      </c>
      <c r="K92" s="23">
        <f t="shared" si="26"/>
        <v>0</v>
      </c>
      <c r="L92" s="23">
        <f t="shared" si="26"/>
        <v>0</v>
      </c>
      <c r="M92" s="23">
        <f t="shared" si="26"/>
        <v>0</v>
      </c>
      <c r="N92" s="23">
        <f t="shared" si="26"/>
        <v>0</v>
      </c>
      <c r="O92" s="23">
        <f t="shared" si="26"/>
        <v>0</v>
      </c>
      <c r="P92" s="23">
        <f t="shared" si="26"/>
        <v>0</v>
      </c>
      <c r="Q92" s="23">
        <f t="shared" si="20"/>
        <v>100000</v>
      </c>
      <c r="R92" s="25">
        <f t="shared" si="21"/>
        <v>0</v>
      </c>
      <c r="S92" s="26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ht="21" customHeight="1" x14ac:dyDescent="0.25">
      <c r="A93" s="69" t="s">
        <v>159</v>
      </c>
      <c r="B93" s="70" t="s">
        <v>160</v>
      </c>
      <c r="C93" s="29">
        <v>100000</v>
      </c>
      <c r="D93" s="30">
        <v>0</v>
      </c>
      <c r="E93" s="30">
        <v>0</v>
      </c>
      <c r="F93" s="30">
        <v>0</v>
      </c>
      <c r="G93" s="30">
        <v>0</v>
      </c>
      <c r="H93" s="30"/>
      <c r="I93" s="30"/>
      <c r="J93" s="30"/>
      <c r="K93" s="30"/>
      <c r="L93" s="30"/>
      <c r="M93" s="30"/>
      <c r="N93" s="30"/>
      <c r="O93" s="30"/>
      <c r="P93" s="30">
        <f t="shared" si="14"/>
        <v>0</v>
      </c>
      <c r="Q93" s="29">
        <f t="shared" si="20"/>
        <v>100000</v>
      </c>
      <c r="R93" s="31">
        <f t="shared" si="21"/>
        <v>0</v>
      </c>
      <c r="S93" s="8"/>
      <c r="T93" s="8"/>
    </row>
    <row r="94" spans="1:29" s="27" customFormat="1" ht="20.100000000000001" customHeight="1" x14ac:dyDescent="0.25">
      <c r="A94" s="22" t="s">
        <v>161</v>
      </c>
      <c r="B94" s="71" t="s">
        <v>162</v>
      </c>
      <c r="C94" s="23">
        <v>1129000</v>
      </c>
      <c r="D94" s="23">
        <f t="shared" ref="D94:P94" si="27">SUM(D95:D98)</f>
        <v>0</v>
      </c>
      <c r="E94" s="23">
        <f t="shared" si="27"/>
        <v>0</v>
      </c>
      <c r="F94" s="23">
        <f t="shared" si="27"/>
        <v>0</v>
      </c>
      <c r="G94" s="23">
        <f t="shared" si="27"/>
        <v>0</v>
      </c>
      <c r="H94" s="23">
        <f t="shared" si="27"/>
        <v>0</v>
      </c>
      <c r="I94" s="23">
        <f t="shared" si="27"/>
        <v>0</v>
      </c>
      <c r="J94" s="23">
        <f t="shared" si="27"/>
        <v>0</v>
      </c>
      <c r="K94" s="23">
        <f t="shared" si="27"/>
        <v>0</v>
      </c>
      <c r="L94" s="23">
        <f t="shared" si="27"/>
        <v>0</v>
      </c>
      <c r="M94" s="23">
        <f t="shared" si="27"/>
        <v>0</v>
      </c>
      <c r="N94" s="23">
        <f t="shared" si="27"/>
        <v>0</v>
      </c>
      <c r="O94" s="23">
        <f t="shared" si="27"/>
        <v>0</v>
      </c>
      <c r="P94" s="23">
        <f t="shared" si="27"/>
        <v>0</v>
      </c>
      <c r="Q94" s="23">
        <f t="shared" si="20"/>
        <v>1129000</v>
      </c>
      <c r="R94" s="25">
        <f t="shared" si="21"/>
        <v>0</v>
      </c>
      <c r="S94" s="26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ht="21" customHeight="1" x14ac:dyDescent="0.25">
      <c r="A95" s="69" t="s">
        <v>163</v>
      </c>
      <c r="B95" s="70" t="s">
        <v>164</v>
      </c>
      <c r="C95" s="29">
        <v>18000</v>
      </c>
      <c r="D95" s="30">
        <v>0</v>
      </c>
      <c r="E95" s="30">
        <v>0</v>
      </c>
      <c r="F95" s="30">
        <v>0</v>
      </c>
      <c r="G95" s="30">
        <v>0</v>
      </c>
      <c r="H95" s="30"/>
      <c r="I95" s="30"/>
      <c r="J95" s="30"/>
      <c r="K95" s="30"/>
      <c r="L95" s="30"/>
      <c r="M95" s="30"/>
      <c r="N95" s="30"/>
      <c r="O95" s="30"/>
      <c r="P95" s="30">
        <f t="shared" si="14"/>
        <v>0</v>
      </c>
      <c r="Q95" s="29">
        <f t="shared" si="20"/>
        <v>18000</v>
      </c>
      <c r="R95" s="31">
        <f t="shared" si="21"/>
        <v>0</v>
      </c>
      <c r="S95" s="8"/>
      <c r="T95" s="8"/>
    </row>
    <row r="96" spans="1:29" ht="21" customHeight="1" x14ac:dyDescent="0.25">
      <c r="A96" s="69" t="s">
        <v>165</v>
      </c>
      <c r="B96" s="70" t="s">
        <v>166</v>
      </c>
      <c r="C96" s="29">
        <v>1045000</v>
      </c>
      <c r="D96" s="30">
        <v>0</v>
      </c>
      <c r="E96" s="30">
        <v>0</v>
      </c>
      <c r="F96" s="30">
        <v>0</v>
      </c>
      <c r="G96" s="30">
        <v>0</v>
      </c>
      <c r="H96" s="30"/>
      <c r="I96" s="30"/>
      <c r="J96" s="30"/>
      <c r="K96" s="30"/>
      <c r="L96" s="30"/>
      <c r="M96" s="30"/>
      <c r="N96" s="30"/>
      <c r="O96" s="30"/>
      <c r="P96" s="30">
        <f t="shared" si="14"/>
        <v>0</v>
      </c>
      <c r="Q96" s="29">
        <f t="shared" si="20"/>
        <v>1045000</v>
      </c>
      <c r="R96" s="31">
        <f t="shared" si="21"/>
        <v>0</v>
      </c>
      <c r="S96" s="8"/>
      <c r="T96" s="8"/>
    </row>
    <row r="97" spans="1:29" ht="21" customHeight="1" x14ac:dyDescent="0.25">
      <c r="A97" s="69" t="s">
        <v>167</v>
      </c>
      <c r="B97" s="70" t="s">
        <v>168</v>
      </c>
      <c r="C97" s="29">
        <v>9000</v>
      </c>
      <c r="D97" s="30">
        <v>0</v>
      </c>
      <c r="E97" s="30">
        <v>0</v>
      </c>
      <c r="F97" s="30">
        <v>0</v>
      </c>
      <c r="G97" s="30">
        <v>0</v>
      </c>
      <c r="H97" s="30"/>
      <c r="I97" s="30"/>
      <c r="J97" s="30"/>
      <c r="K97" s="30"/>
      <c r="L97" s="30"/>
      <c r="M97" s="30"/>
      <c r="N97" s="30"/>
      <c r="O97" s="30"/>
      <c r="P97" s="30">
        <f t="shared" si="14"/>
        <v>0</v>
      </c>
      <c r="Q97" s="29">
        <f t="shared" si="20"/>
        <v>9000</v>
      </c>
      <c r="R97" s="31">
        <f t="shared" si="21"/>
        <v>0</v>
      </c>
      <c r="S97" s="8"/>
      <c r="T97" s="8"/>
    </row>
    <row r="98" spans="1:29" ht="21" customHeight="1" x14ac:dyDescent="0.25">
      <c r="A98" s="69" t="s">
        <v>169</v>
      </c>
      <c r="B98" s="70" t="s">
        <v>170</v>
      </c>
      <c r="C98" s="29">
        <v>57000</v>
      </c>
      <c r="D98" s="30">
        <v>0</v>
      </c>
      <c r="E98" s="30">
        <v>0</v>
      </c>
      <c r="F98" s="30">
        <v>0</v>
      </c>
      <c r="G98" s="30">
        <v>0</v>
      </c>
      <c r="H98" s="30"/>
      <c r="I98" s="30"/>
      <c r="J98" s="30"/>
      <c r="K98" s="30"/>
      <c r="L98" s="30"/>
      <c r="M98" s="30"/>
      <c r="N98" s="30"/>
      <c r="O98" s="30"/>
      <c r="P98" s="30">
        <f t="shared" si="14"/>
        <v>0</v>
      </c>
      <c r="Q98" s="29">
        <f t="shared" si="20"/>
        <v>57000</v>
      </c>
      <c r="R98" s="31">
        <f t="shared" si="21"/>
        <v>0</v>
      </c>
      <c r="S98" s="8"/>
      <c r="T98" s="8"/>
    </row>
    <row r="99" spans="1:29" s="27" customFormat="1" ht="30.75" customHeight="1" x14ac:dyDescent="0.25">
      <c r="A99" s="22" t="s">
        <v>171</v>
      </c>
      <c r="B99" s="72" t="s">
        <v>172</v>
      </c>
      <c r="C99" s="23">
        <v>394390</v>
      </c>
      <c r="D99" s="23">
        <f t="shared" ref="D99:P99" si="28">SUM(D100:D107)</f>
        <v>0</v>
      </c>
      <c r="E99" s="23">
        <f t="shared" si="28"/>
        <v>0</v>
      </c>
      <c r="F99" s="23">
        <f t="shared" si="28"/>
        <v>0</v>
      </c>
      <c r="G99" s="23">
        <f t="shared" si="28"/>
        <v>0</v>
      </c>
      <c r="H99" s="23">
        <f t="shared" si="28"/>
        <v>0</v>
      </c>
      <c r="I99" s="23">
        <f t="shared" si="28"/>
        <v>0</v>
      </c>
      <c r="J99" s="23">
        <f t="shared" si="28"/>
        <v>0</v>
      </c>
      <c r="K99" s="23">
        <f t="shared" si="28"/>
        <v>0</v>
      </c>
      <c r="L99" s="23">
        <f t="shared" si="28"/>
        <v>0</v>
      </c>
      <c r="M99" s="23">
        <f t="shared" si="28"/>
        <v>0</v>
      </c>
      <c r="N99" s="23">
        <f t="shared" si="28"/>
        <v>0</v>
      </c>
      <c r="O99" s="23">
        <f t="shared" si="28"/>
        <v>0</v>
      </c>
      <c r="P99" s="23">
        <f t="shared" si="28"/>
        <v>0</v>
      </c>
      <c r="Q99" s="23">
        <f t="shared" si="20"/>
        <v>394390</v>
      </c>
      <c r="R99" s="25">
        <f t="shared" si="21"/>
        <v>0</v>
      </c>
      <c r="S99" s="26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ht="21" customHeight="1" x14ac:dyDescent="0.25">
      <c r="A100" s="69" t="s">
        <v>173</v>
      </c>
      <c r="B100" s="70" t="s">
        <v>174</v>
      </c>
      <c r="C100" s="29">
        <v>29000</v>
      </c>
      <c r="D100" s="30">
        <v>0</v>
      </c>
      <c r="E100" s="30">
        <v>0</v>
      </c>
      <c r="F100" s="30">
        <v>0</v>
      </c>
      <c r="G100" s="30">
        <v>0</v>
      </c>
      <c r="H100" s="30"/>
      <c r="I100" s="30"/>
      <c r="J100" s="30"/>
      <c r="K100" s="30"/>
      <c r="L100" s="30"/>
      <c r="M100" s="30"/>
      <c r="N100" s="30"/>
      <c r="O100" s="30"/>
      <c r="P100" s="30">
        <f t="shared" si="14"/>
        <v>0</v>
      </c>
      <c r="Q100" s="29">
        <f t="shared" si="20"/>
        <v>29000</v>
      </c>
      <c r="R100" s="31">
        <f t="shared" si="21"/>
        <v>0</v>
      </c>
      <c r="S100" s="8"/>
      <c r="T100" s="8"/>
    </row>
    <row r="101" spans="1:29" ht="21" customHeight="1" x14ac:dyDescent="0.25">
      <c r="A101" s="69" t="s">
        <v>175</v>
      </c>
      <c r="B101" s="70" t="s">
        <v>176</v>
      </c>
      <c r="C101" s="29">
        <v>9000</v>
      </c>
      <c r="D101" s="30">
        <v>0</v>
      </c>
      <c r="E101" s="30">
        <v>0</v>
      </c>
      <c r="F101" s="30">
        <v>0</v>
      </c>
      <c r="G101" s="30">
        <v>0</v>
      </c>
      <c r="H101" s="30"/>
      <c r="I101" s="30"/>
      <c r="J101" s="30"/>
      <c r="K101" s="30"/>
      <c r="L101" s="30"/>
      <c r="M101" s="30"/>
      <c r="N101" s="30"/>
      <c r="O101" s="30"/>
      <c r="P101" s="30">
        <f t="shared" si="14"/>
        <v>0</v>
      </c>
      <c r="Q101" s="29">
        <f t="shared" si="20"/>
        <v>9000</v>
      </c>
      <c r="R101" s="31">
        <f t="shared" si="21"/>
        <v>0</v>
      </c>
      <c r="S101" s="8"/>
      <c r="T101" s="8"/>
    </row>
    <row r="102" spans="1:29" ht="21" customHeight="1" x14ac:dyDescent="0.25">
      <c r="A102" s="69" t="s">
        <v>177</v>
      </c>
      <c r="B102" s="70" t="s">
        <v>178</v>
      </c>
      <c r="C102" s="29">
        <v>18000</v>
      </c>
      <c r="D102" s="30">
        <v>0</v>
      </c>
      <c r="E102" s="30">
        <v>0</v>
      </c>
      <c r="F102" s="30">
        <v>0</v>
      </c>
      <c r="G102" s="30">
        <v>0</v>
      </c>
      <c r="H102" s="30"/>
      <c r="I102" s="30"/>
      <c r="J102" s="30"/>
      <c r="K102" s="30"/>
      <c r="L102" s="30"/>
      <c r="M102" s="30"/>
      <c r="N102" s="30"/>
      <c r="O102" s="30"/>
      <c r="P102" s="30">
        <f t="shared" si="14"/>
        <v>0</v>
      </c>
      <c r="Q102" s="29">
        <f t="shared" si="20"/>
        <v>18000</v>
      </c>
      <c r="R102" s="31">
        <f t="shared" si="21"/>
        <v>0</v>
      </c>
      <c r="S102" s="8"/>
      <c r="T102" s="8"/>
    </row>
    <row r="103" spans="1:29" ht="21" customHeight="1" x14ac:dyDescent="0.25">
      <c r="A103" s="69" t="s">
        <v>294</v>
      </c>
      <c r="B103" s="70" t="s">
        <v>295</v>
      </c>
      <c r="C103" s="29">
        <v>46000</v>
      </c>
      <c r="D103" s="30">
        <v>0</v>
      </c>
      <c r="E103" s="30">
        <v>0</v>
      </c>
      <c r="F103" s="30">
        <v>0</v>
      </c>
      <c r="G103" s="30">
        <v>0</v>
      </c>
      <c r="H103" s="30"/>
      <c r="I103" s="30"/>
      <c r="J103" s="30"/>
      <c r="K103" s="30"/>
      <c r="L103" s="30"/>
      <c r="M103" s="30"/>
      <c r="N103" s="30"/>
      <c r="O103" s="30"/>
      <c r="P103" s="30">
        <f t="shared" si="14"/>
        <v>0</v>
      </c>
      <c r="Q103" s="29">
        <f t="shared" si="20"/>
        <v>46000</v>
      </c>
      <c r="R103" s="31">
        <f t="shared" si="21"/>
        <v>0</v>
      </c>
      <c r="S103" s="8"/>
      <c r="T103" s="8"/>
    </row>
    <row r="104" spans="1:29" ht="21" customHeight="1" x14ac:dyDescent="0.25">
      <c r="A104" s="69" t="s">
        <v>179</v>
      </c>
      <c r="B104" s="70" t="s">
        <v>180</v>
      </c>
      <c r="C104" s="29">
        <v>138890</v>
      </c>
      <c r="D104" s="30">
        <v>0</v>
      </c>
      <c r="E104" s="30">
        <v>0</v>
      </c>
      <c r="F104" s="30">
        <v>0</v>
      </c>
      <c r="G104" s="30">
        <v>0</v>
      </c>
      <c r="H104" s="30"/>
      <c r="I104" s="30"/>
      <c r="J104" s="30"/>
      <c r="K104" s="30"/>
      <c r="L104" s="30"/>
      <c r="M104" s="30"/>
      <c r="N104" s="30"/>
      <c r="O104" s="30"/>
      <c r="P104" s="30">
        <f t="shared" si="14"/>
        <v>0</v>
      </c>
      <c r="Q104" s="29">
        <f t="shared" si="20"/>
        <v>138890</v>
      </c>
      <c r="R104" s="31">
        <f t="shared" si="21"/>
        <v>0</v>
      </c>
      <c r="S104" s="8"/>
      <c r="T104" s="8"/>
    </row>
    <row r="105" spans="1:29" ht="21" customHeight="1" x14ac:dyDescent="0.25">
      <c r="A105" s="69" t="s">
        <v>181</v>
      </c>
      <c r="B105" s="70" t="s">
        <v>182</v>
      </c>
      <c r="C105" s="29">
        <v>137000</v>
      </c>
      <c r="D105" s="30">
        <v>0</v>
      </c>
      <c r="E105" s="30">
        <v>0</v>
      </c>
      <c r="F105" s="30">
        <v>0</v>
      </c>
      <c r="G105" s="30">
        <v>0</v>
      </c>
      <c r="H105" s="30"/>
      <c r="I105" s="30"/>
      <c r="J105" s="30"/>
      <c r="K105" s="30"/>
      <c r="L105" s="30"/>
      <c r="M105" s="30"/>
      <c r="N105" s="30"/>
      <c r="O105" s="30"/>
      <c r="P105" s="30">
        <f t="shared" si="14"/>
        <v>0</v>
      </c>
      <c r="Q105" s="29">
        <f t="shared" si="20"/>
        <v>137000</v>
      </c>
      <c r="R105" s="31">
        <f t="shared" si="21"/>
        <v>0</v>
      </c>
      <c r="S105" s="8"/>
      <c r="T105" s="8"/>
    </row>
    <row r="106" spans="1:29" ht="21" customHeight="1" x14ac:dyDescent="0.25">
      <c r="A106" s="69" t="s">
        <v>183</v>
      </c>
      <c r="B106" s="70" t="s">
        <v>184</v>
      </c>
      <c r="C106" s="29">
        <v>9000</v>
      </c>
      <c r="D106" s="30">
        <v>0</v>
      </c>
      <c r="E106" s="30">
        <v>0</v>
      </c>
      <c r="F106" s="30">
        <v>0</v>
      </c>
      <c r="G106" s="30">
        <v>0</v>
      </c>
      <c r="H106" s="30"/>
      <c r="I106" s="30"/>
      <c r="J106" s="30"/>
      <c r="K106" s="30"/>
      <c r="L106" s="30"/>
      <c r="M106" s="30"/>
      <c r="N106" s="30"/>
      <c r="O106" s="30"/>
      <c r="P106" s="30">
        <f t="shared" si="14"/>
        <v>0</v>
      </c>
      <c r="Q106" s="29">
        <f t="shared" si="20"/>
        <v>9000</v>
      </c>
      <c r="R106" s="31">
        <f t="shared" si="21"/>
        <v>0</v>
      </c>
      <c r="S106" s="8"/>
      <c r="T106" s="8"/>
    </row>
    <row r="107" spans="1:29" ht="21" customHeight="1" x14ac:dyDescent="0.25">
      <c r="A107" s="69" t="s">
        <v>292</v>
      </c>
      <c r="B107" s="70" t="s">
        <v>293</v>
      </c>
      <c r="C107" s="29">
        <v>7500</v>
      </c>
      <c r="D107" s="30">
        <v>0</v>
      </c>
      <c r="E107" s="30">
        <v>0</v>
      </c>
      <c r="F107" s="30">
        <v>0</v>
      </c>
      <c r="G107" s="30">
        <v>0</v>
      </c>
      <c r="H107" s="30"/>
      <c r="I107" s="30"/>
      <c r="J107" s="30"/>
      <c r="K107" s="30"/>
      <c r="L107" s="30"/>
      <c r="M107" s="30"/>
      <c r="N107" s="30"/>
      <c r="O107" s="30"/>
      <c r="P107" s="30">
        <f t="shared" si="14"/>
        <v>0</v>
      </c>
      <c r="Q107" s="29">
        <f t="shared" si="20"/>
        <v>7500</v>
      </c>
      <c r="R107" s="31">
        <f t="shared" si="21"/>
        <v>0</v>
      </c>
      <c r="S107" s="8"/>
      <c r="T107" s="8"/>
    </row>
    <row r="108" spans="1:29" s="27" customFormat="1" ht="30.75" customHeight="1" x14ac:dyDescent="0.25">
      <c r="A108" s="22" t="s">
        <v>185</v>
      </c>
      <c r="B108" s="72" t="s">
        <v>186</v>
      </c>
      <c r="C108" s="23">
        <v>12014855</v>
      </c>
      <c r="D108" s="23">
        <f t="shared" ref="D108:P108" si="29">SUM(D109:D116)</f>
        <v>1044500</v>
      </c>
      <c r="E108" s="23">
        <f t="shared" si="29"/>
        <v>520000</v>
      </c>
      <c r="F108" s="23">
        <f t="shared" si="29"/>
        <v>544000</v>
      </c>
      <c r="G108" s="23">
        <f>SUM(G109:G116)</f>
        <v>549782</v>
      </c>
      <c r="H108" s="23">
        <f t="shared" si="29"/>
        <v>0</v>
      </c>
      <c r="I108" s="23">
        <f t="shared" si="29"/>
        <v>0</v>
      </c>
      <c r="J108" s="23">
        <f t="shared" si="29"/>
        <v>0</v>
      </c>
      <c r="K108" s="23">
        <f t="shared" si="29"/>
        <v>0</v>
      </c>
      <c r="L108" s="23">
        <f t="shared" si="29"/>
        <v>0</v>
      </c>
      <c r="M108" s="23">
        <f t="shared" si="29"/>
        <v>0</v>
      </c>
      <c r="N108" s="23">
        <f t="shared" si="29"/>
        <v>0</v>
      </c>
      <c r="O108" s="23">
        <f t="shared" si="29"/>
        <v>0</v>
      </c>
      <c r="P108" s="23">
        <f t="shared" si="29"/>
        <v>2658282</v>
      </c>
      <c r="Q108" s="23">
        <f t="shared" si="20"/>
        <v>9356573</v>
      </c>
      <c r="R108" s="25">
        <f t="shared" si="21"/>
        <v>0.22124961141853147</v>
      </c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21" customHeight="1" x14ac:dyDescent="0.25">
      <c r="A109" s="69" t="s">
        <v>187</v>
      </c>
      <c r="B109" s="70" t="s">
        <v>188</v>
      </c>
      <c r="C109" s="29">
        <v>6336000</v>
      </c>
      <c r="D109" s="30">
        <v>1044500</v>
      </c>
      <c r="E109" s="29">
        <v>520000</v>
      </c>
      <c r="F109" s="29">
        <v>544000</v>
      </c>
      <c r="G109" s="29">
        <v>549782</v>
      </c>
      <c r="H109" s="33"/>
      <c r="I109" s="33"/>
      <c r="J109" s="33"/>
      <c r="K109" s="33"/>
      <c r="L109" s="33"/>
      <c r="M109" s="33"/>
      <c r="N109" s="33"/>
      <c r="O109" s="33"/>
      <c r="P109" s="30">
        <f t="shared" si="14"/>
        <v>2658282</v>
      </c>
      <c r="Q109" s="29">
        <f t="shared" si="20"/>
        <v>3677718</v>
      </c>
      <c r="R109" s="31">
        <f t="shared" si="21"/>
        <v>0.41955208333333333</v>
      </c>
      <c r="S109" s="8"/>
      <c r="T109" s="8"/>
    </row>
    <row r="110" spans="1:29" ht="21" customHeight="1" x14ac:dyDescent="0.25">
      <c r="A110" s="69" t="s">
        <v>189</v>
      </c>
      <c r="B110" s="70" t="s">
        <v>190</v>
      </c>
      <c r="C110" s="29">
        <v>5678855</v>
      </c>
      <c r="D110" s="30">
        <v>0</v>
      </c>
      <c r="E110" s="30">
        <v>0</v>
      </c>
      <c r="F110" s="30">
        <v>0</v>
      </c>
      <c r="G110" s="30">
        <v>0</v>
      </c>
      <c r="H110" s="30"/>
      <c r="I110" s="30"/>
      <c r="J110" s="30"/>
      <c r="K110" s="30"/>
      <c r="L110" s="30"/>
      <c r="M110" s="30"/>
      <c r="N110" s="30"/>
      <c r="O110" s="30"/>
      <c r="P110" s="30">
        <f t="shared" ref="P110:P116" si="30">SUM(D110:O110)</f>
        <v>0</v>
      </c>
      <c r="Q110" s="29">
        <f t="shared" si="20"/>
        <v>5678855</v>
      </c>
      <c r="R110" s="31">
        <f t="shared" si="21"/>
        <v>0</v>
      </c>
      <c r="S110" s="8"/>
      <c r="T110" s="8"/>
    </row>
    <row r="111" spans="1:29" ht="21" customHeight="1" x14ac:dyDescent="0.25">
      <c r="A111" s="69" t="s">
        <v>191</v>
      </c>
      <c r="B111" s="70" t="s">
        <v>192</v>
      </c>
      <c r="C111" s="29">
        <v>0</v>
      </c>
      <c r="D111" s="30">
        <v>0</v>
      </c>
      <c r="E111" s="30">
        <v>0</v>
      </c>
      <c r="F111" s="30">
        <v>0</v>
      </c>
      <c r="G111" s="30">
        <v>0</v>
      </c>
      <c r="H111" s="30"/>
      <c r="I111" s="30"/>
      <c r="J111" s="30"/>
      <c r="K111" s="30"/>
      <c r="L111" s="30"/>
      <c r="M111" s="30"/>
      <c r="N111" s="30"/>
      <c r="O111" s="30"/>
      <c r="P111" s="30">
        <f t="shared" si="30"/>
        <v>0</v>
      </c>
      <c r="Q111" s="29">
        <f t="shared" si="20"/>
        <v>0</v>
      </c>
      <c r="R111" s="31">
        <v>0</v>
      </c>
      <c r="S111" s="8"/>
      <c r="T111" s="8"/>
    </row>
    <row r="112" spans="1:29" ht="21" customHeight="1" x14ac:dyDescent="0.25">
      <c r="A112" s="69" t="s">
        <v>193</v>
      </c>
      <c r="B112" s="70" t="s">
        <v>194</v>
      </c>
      <c r="C112" s="29">
        <v>0</v>
      </c>
      <c r="D112" s="30">
        <v>0</v>
      </c>
      <c r="E112" s="30">
        <v>0</v>
      </c>
      <c r="F112" s="30">
        <v>0</v>
      </c>
      <c r="G112" s="30">
        <v>0</v>
      </c>
      <c r="H112" s="30"/>
      <c r="I112" s="30"/>
      <c r="J112" s="30"/>
      <c r="K112" s="30"/>
      <c r="L112" s="30"/>
      <c r="M112" s="30"/>
      <c r="N112" s="30"/>
      <c r="O112" s="30"/>
      <c r="P112" s="30">
        <f t="shared" si="30"/>
        <v>0</v>
      </c>
      <c r="Q112" s="29">
        <f t="shared" si="20"/>
        <v>0</v>
      </c>
      <c r="R112" s="31">
        <v>0</v>
      </c>
      <c r="S112" s="8"/>
      <c r="T112" s="8"/>
    </row>
    <row r="113" spans="1:29" ht="21" customHeight="1" x14ac:dyDescent="0.25">
      <c r="A113" s="69" t="s">
        <v>195</v>
      </c>
      <c r="B113" s="70" t="s">
        <v>196</v>
      </c>
      <c r="C113" s="29">
        <v>0</v>
      </c>
      <c r="D113" s="30">
        <v>0</v>
      </c>
      <c r="E113" s="30">
        <v>0</v>
      </c>
      <c r="F113" s="30">
        <v>0</v>
      </c>
      <c r="G113" s="30">
        <v>0</v>
      </c>
      <c r="H113" s="30"/>
      <c r="I113" s="30"/>
      <c r="J113" s="30"/>
      <c r="K113" s="30"/>
      <c r="L113" s="30"/>
      <c r="M113" s="30"/>
      <c r="N113" s="30"/>
      <c r="O113" s="30"/>
      <c r="P113" s="30">
        <f t="shared" si="30"/>
        <v>0</v>
      </c>
      <c r="Q113" s="29">
        <f t="shared" si="20"/>
        <v>0</v>
      </c>
      <c r="R113" s="31">
        <v>0</v>
      </c>
      <c r="S113" s="8"/>
      <c r="T113" s="8"/>
    </row>
    <row r="114" spans="1:29" ht="21" customHeight="1" x14ac:dyDescent="0.25">
      <c r="A114" s="69" t="s">
        <v>197</v>
      </c>
      <c r="B114" s="70" t="s">
        <v>198</v>
      </c>
      <c r="C114" s="29">
        <v>0</v>
      </c>
      <c r="D114" s="30">
        <v>0</v>
      </c>
      <c r="E114" s="30">
        <v>0</v>
      </c>
      <c r="F114" s="30">
        <v>0</v>
      </c>
      <c r="G114" s="30">
        <v>0</v>
      </c>
      <c r="H114" s="30"/>
      <c r="I114" s="30"/>
      <c r="J114" s="30"/>
      <c r="K114" s="30"/>
      <c r="L114" s="30"/>
      <c r="M114" s="30"/>
      <c r="N114" s="30"/>
      <c r="O114" s="30"/>
      <c r="P114" s="30">
        <f t="shared" si="30"/>
        <v>0</v>
      </c>
      <c r="Q114" s="29">
        <f t="shared" si="20"/>
        <v>0</v>
      </c>
      <c r="R114" s="31">
        <v>0</v>
      </c>
      <c r="S114" s="8"/>
      <c r="T114" s="8"/>
    </row>
    <row r="115" spans="1:29" ht="21" customHeight="1" x14ac:dyDescent="0.25">
      <c r="A115" s="69" t="s">
        <v>199</v>
      </c>
      <c r="B115" s="70" t="s">
        <v>200</v>
      </c>
      <c r="C115" s="29">
        <v>0</v>
      </c>
      <c r="D115" s="30">
        <v>0</v>
      </c>
      <c r="E115" s="30">
        <v>0</v>
      </c>
      <c r="F115" s="30">
        <v>0</v>
      </c>
      <c r="G115" s="30">
        <v>0</v>
      </c>
      <c r="H115" s="30"/>
      <c r="I115" s="30"/>
      <c r="J115" s="30"/>
      <c r="K115" s="30"/>
      <c r="L115" s="30"/>
      <c r="M115" s="30"/>
      <c r="N115" s="30"/>
      <c r="O115" s="30"/>
      <c r="P115" s="30">
        <f t="shared" si="30"/>
        <v>0</v>
      </c>
      <c r="Q115" s="29">
        <f t="shared" si="20"/>
        <v>0</v>
      </c>
      <c r="R115" s="31">
        <v>0</v>
      </c>
      <c r="S115" s="8"/>
      <c r="T115" s="8"/>
    </row>
    <row r="116" spans="1:29" ht="21" customHeight="1" x14ac:dyDescent="0.25">
      <c r="A116" s="69" t="s">
        <v>201</v>
      </c>
      <c r="B116" s="70" t="s">
        <v>202</v>
      </c>
      <c r="C116" s="29">
        <v>0</v>
      </c>
      <c r="D116" s="30">
        <v>0</v>
      </c>
      <c r="E116" s="30">
        <v>0</v>
      </c>
      <c r="F116" s="30">
        <v>0</v>
      </c>
      <c r="G116" s="30">
        <v>0</v>
      </c>
      <c r="H116" s="30"/>
      <c r="I116" s="30"/>
      <c r="J116" s="30"/>
      <c r="K116" s="30"/>
      <c r="L116" s="30"/>
      <c r="M116" s="30"/>
      <c r="N116" s="30"/>
      <c r="O116" s="30"/>
      <c r="P116" s="30">
        <f t="shared" si="30"/>
        <v>0</v>
      </c>
      <c r="Q116" s="29">
        <f t="shared" si="20"/>
        <v>0</v>
      </c>
      <c r="R116" s="31">
        <v>0</v>
      </c>
      <c r="S116" s="8"/>
      <c r="T116" s="8"/>
    </row>
    <row r="117" spans="1:29" s="34" customFormat="1" ht="20.100000000000001" customHeight="1" x14ac:dyDescent="0.25">
      <c r="A117" s="22" t="s">
        <v>203</v>
      </c>
      <c r="B117" s="71" t="s">
        <v>204</v>
      </c>
      <c r="C117" s="23">
        <v>56315211</v>
      </c>
      <c r="D117" s="23">
        <f t="shared" ref="D117:P117" si="31">SUM(D118:D128)</f>
        <v>0</v>
      </c>
      <c r="E117" s="23">
        <f t="shared" si="31"/>
        <v>0</v>
      </c>
      <c r="F117" s="23">
        <f>SUM(F119:F128)</f>
        <v>152447.79999999999</v>
      </c>
      <c r="G117" s="23">
        <f t="shared" si="31"/>
        <v>131485.98000000001</v>
      </c>
      <c r="H117" s="23">
        <f t="shared" si="31"/>
        <v>0</v>
      </c>
      <c r="I117" s="23">
        <f t="shared" si="31"/>
        <v>0</v>
      </c>
      <c r="J117" s="23">
        <f t="shared" si="31"/>
        <v>0</v>
      </c>
      <c r="K117" s="23">
        <f t="shared" si="31"/>
        <v>0</v>
      </c>
      <c r="L117" s="23">
        <f t="shared" si="31"/>
        <v>0</v>
      </c>
      <c r="M117" s="23">
        <f t="shared" si="31"/>
        <v>0</v>
      </c>
      <c r="N117" s="23">
        <f t="shared" si="31"/>
        <v>0</v>
      </c>
      <c r="O117" s="23">
        <f t="shared" si="31"/>
        <v>0</v>
      </c>
      <c r="P117" s="23">
        <f t="shared" si="31"/>
        <v>283933.78000000003</v>
      </c>
      <c r="Q117" s="23">
        <f t="shared" si="20"/>
        <v>56031277.219999999</v>
      </c>
      <c r="R117" s="25">
        <f t="shared" si="21"/>
        <v>5.0418665749117058E-3</v>
      </c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ht="21" customHeight="1" x14ac:dyDescent="0.25">
      <c r="A118" s="69" t="s">
        <v>205</v>
      </c>
      <c r="B118" s="70" t="s">
        <v>206</v>
      </c>
      <c r="C118" s="29">
        <v>1500000</v>
      </c>
      <c r="D118" s="30">
        <v>0</v>
      </c>
      <c r="E118" s="30">
        <v>0</v>
      </c>
      <c r="F118" s="88">
        <v>0</v>
      </c>
      <c r="G118" s="30">
        <v>40212.980000000003</v>
      </c>
      <c r="H118" s="30"/>
      <c r="I118" s="30"/>
      <c r="J118" s="30"/>
      <c r="K118" s="30"/>
      <c r="L118" s="30"/>
      <c r="M118" s="30"/>
      <c r="N118" s="30"/>
      <c r="O118" s="30"/>
      <c r="P118" s="30">
        <f t="shared" ref="P118:P128" si="32">SUM(D118:O118)</f>
        <v>40212.980000000003</v>
      </c>
      <c r="Q118" s="29">
        <f t="shared" si="20"/>
        <v>1459787.02</v>
      </c>
      <c r="R118" s="31">
        <f t="shared" si="21"/>
        <v>2.6808653333333335E-2</v>
      </c>
      <c r="S118" s="8"/>
      <c r="T118" s="8"/>
    </row>
    <row r="119" spans="1:29" ht="21" customHeight="1" x14ac:dyDescent="0.25">
      <c r="A119" s="69" t="s">
        <v>207</v>
      </c>
      <c r="B119" s="70" t="s">
        <v>208</v>
      </c>
      <c r="C119" s="29">
        <v>43444356</v>
      </c>
      <c r="D119" s="30">
        <v>0</v>
      </c>
      <c r="E119" s="30">
        <v>0</v>
      </c>
      <c r="F119" s="30">
        <v>152447.79999999999</v>
      </c>
      <c r="G119" s="30">
        <v>59000</v>
      </c>
      <c r="H119" s="30"/>
      <c r="I119" s="30"/>
      <c r="J119" s="30"/>
      <c r="K119" s="30"/>
      <c r="L119" s="30"/>
      <c r="M119" s="30"/>
      <c r="N119" s="30"/>
      <c r="O119" s="30"/>
      <c r="P119" s="30">
        <f t="shared" si="32"/>
        <v>211447.8</v>
      </c>
      <c r="Q119" s="29">
        <f t="shared" si="20"/>
        <v>43232908.200000003</v>
      </c>
      <c r="R119" s="31">
        <f t="shared" si="21"/>
        <v>4.8670948189449507E-3</v>
      </c>
      <c r="S119" s="8"/>
      <c r="T119" s="8"/>
    </row>
    <row r="120" spans="1:29" ht="21" customHeight="1" x14ac:dyDescent="0.25">
      <c r="A120" s="69" t="s">
        <v>209</v>
      </c>
      <c r="B120" s="70" t="s">
        <v>210</v>
      </c>
      <c r="C120" s="29">
        <v>646200</v>
      </c>
      <c r="D120" s="30">
        <v>0</v>
      </c>
      <c r="E120" s="30">
        <v>0</v>
      </c>
      <c r="F120" s="30">
        <v>0</v>
      </c>
      <c r="G120" s="30">
        <v>0</v>
      </c>
      <c r="H120" s="30"/>
      <c r="I120" s="30"/>
      <c r="J120" s="30"/>
      <c r="K120" s="30"/>
      <c r="L120" s="30"/>
      <c r="M120" s="30"/>
      <c r="N120" s="30"/>
      <c r="O120" s="30"/>
      <c r="P120" s="30">
        <f t="shared" si="32"/>
        <v>0</v>
      </c>
      <c r="Q120" s="29">
        <f t="shared" si="20"/>
        <v>646200</v>
      </c>
      <c r="R120" s="31">
        <f t="shared" si="21"/>
        <v>0</v>
      </c>
      <c r="S120" s="8"/>
      <c r="T120" s="8"/>
    </row>
    <row r="121" spans="1:29" ht="21" customHeight="1" x14ac:dyDescent="0.25">
      <c r="A121" s="69" t="s">
        <v>211</v>
      </c>
      <c r="B121" s="70" t="s">
        <v>212</v>
      </c>
      <c r="C121" s="29">
        <v>75000</v>
      </c>
      <c r="D121" s="30">
        <v>0</v>
      </c>
      <c r="E121" s="30">
        <v>0</v>
      </c>
      <c r="F121" s="30">
        <v>0</v>
      </c>
      <c r="G121" s="30">
        <v>0</v>
      </c>
      <c r="H121" s="30"/>
      <c r="I121" s="30"/>
      <c r="J121" s="30"/>
      <c r="K121" s="30"/>
      <c r="L121" s="30"/>
      <c r="M121" s="30"/>
      <c r="N121" s="30"/>
      <c r="O121" s="30"/>
      <c r="P121" s="30">
        <f t="shared" si="32"/>
        <v>0</v>
      </c>
      <c r="Q121" s="29">
        <f t="shared" si="20"/>
        <v>75000</v>
      </c>
      <c r="R121" s="31">
        <f t="shared" si="21"/>
        <v>0</v>
      </c>
      <c r="S121" s="8"/>
      <c r="T121" s="8"/>
    </row>
    <row r="122" spans="1:29" ht="21" customHeight="1" x14ac:dyDescent="0.25">
      <c r="A122" s="69" t="s">
        <v>213</v>
      </c>
      <c r="B122" s="70" t="s">
        <v>214</v>
      </c>
      <c r="C122" s="29">
        <v>1000000</v>
      </c>
      <c r="D122" s="30">
        <v>0</v>
      </c>
      <c r="E122" s="30">
        <v>0</v>
      </c>
      <c r="F122" s="30">
        <v>0</v>
      </c>
      <c r="G122" s="30">
        <v>0</v>
      </c>
      <c r="H122" s="30"/>
      <c r="I122" s="30"/>
      <c r="J122" s="30"/>
      <c r="K122" s="30"/>
      <c r="L122" s="30"/>
      <c r="M122" s="30"/>
      <c r="N122" s="30"/>
      <c r="O122" s="30"/>
      <c r="P122" s="30">
        <f t="shared" si="32"/>
        <v>0</v>
      </c>
      <c r="Q122" s="29">
        <f t="shared" si="20"/>
        <v>1000000</v>
      </c>
      <c r="R122" s="31">
        <f t="shared" si="21"/>
        <v>0</v>
      </c>
      <c r="S122" s="8"/>
      <c r="T122" s="8"/>
    </row>
    <row r="123" spans="1:29" ht="21" customHeight="1" x14ac:dyDescent="0.25">
      <c r="A123" s="73" t="s">
        <v>215</v>
      </c>
      <c r="B123" s="74" t="s">
        <v>216</v>
      </c>
      <c r="C123" s="35">
        <v>1000000</v>
      </c>
      <c r="D123" s="33">
        <v>0</v>
      </c>
      <c r="E123" s="33">
        <v>0</v>
      </c>
      <c r="F123" s="33">
        <v>0</v>
      </c>
      <c r="G123" s="33">
        <v>0</v>
      </c>
      <c r="H123" s="33"/>
      <c r="I123" s="33"/>
      <c r="J123" s="33"/>
      <c r="K123" s="33"/>
      <c r="L123" s="33"/>
      <c r="M123" s="33"/>
      <c r="N123" s="33"/>
      <c r="O123" s="33"/>
      <c r="P123" s="33">
        <f t="shared" si="32"/>
        <v>0</v>
      </c>
      <c r="Q123" s="35">
        <f t="shared" si="20"/>
        <v>1000000</v>
      </c>
      <c r="R123" s="64">
        <f t="shared" si="21"/>
        <v>0</v>
      </c>
      <c r="S123" s="8"/>
      <c r="T123" s="8"/>
    </row>
    <row r="124" spans="1:29" ht="21" customHeight="1" x14ac:dyDescent="0.25">
      <c r="A124" s="69" t="s">
        <v>217</v>
      </c>
      <c r="B124" s="70" t="s">
        <v>218</v>
      </c>
      <c r="C124" s="29">
        <v>900000</v>
      </c>
      <c r="D124" s="30">
        <v>0</v>
      </c>
      <c r="E124" s="30">
        <v>0</v>
      </c>
      <c r="F124" s="30">
        <v>0</v>
      </c>
      <c r="G124" s="30">
        <v>0</v>
      </c>
      <c r="H124" s="30"/>
      <c r="I124" s="30"/>
      <c r="J124" s="30"/>
      <c r="K124" s="30"/>
      <c r="L124" s="30"/>
      <c r="M124" s="30"/>
      <c r="N124" s="30"/>
      <c r="O124" s="30"/>
      <c r="P124" s="30">
        <f t="shared" si="32"/>
        <v>0</v>
      </c>
      <c r="Q124" s="29">
        <f t="shared" si="20"/>
        <v>900000</v>
      </c>
      <c r="R124" s="31">
        <f t="shared" si="21"/>
        <v>0</v>
      </c>
      <c r="S124" s="8"/>
      <c r="T124" s="8"/>
    </row>
    <row r="125" spans="1:29" ht="21" customHeight="1" x14ac:dyDescent="0.25">
      <c r="A125" s="69" t="s">
        <v>219</v>
      </c>
      <c r="B125" s="70" t="s">
        <v>220</v>
      </c>
      <c r="C125" s="29">
        <v>94300</v>
      </c>
      <c r="D125" s="30">
        <v>0</v>
      </c>
      <c r="E125" s="30">
        <v>0</v>
      </c>
      <c r="F125" s="30">
        <v>0</v>
      </c>
      <c r="G125" s="30">
        <v>0</v>
      </c>
      <c r="H125" s="30"/>
      <c r="I125" s="30"/>
      <c r="J125" s="30"/>
      <c r="K125" s="30"/>
      <c r="L125" s="30"/>
      <c r="M125" s="30"/>
      <c r="N125" s="30"/>
      <c r="O125" s="30"/>
      <c r="P125" s="30">
        <f t="shared" si="32"/>
        <v>0</v>
      </c>
      <c r="Q125" s="29">
        <f t="shared" si="20"/>
        <v>94300</v>
      </c>
      <c r="R125" s="31">
        <f t="shared" si="21"/>
        <v>0</v>
      </c>
      <c r="S125" s="8"/>
      <c r="T125" s="8"/>
    </row>
    <row r="126" spans="1:29" ht="21" customHeight="1" x14ac:dyDescent="0.25">
      <c r="A126" s="69" t="s">
        <v>221</v>
      </c>
      <c r="B126" s="70" t="s">
        <v>222</v>
      </c>
      <c r="C126" s="29">
        <v>3189395</v>
      </c>
      <c r="D126" s="30">
        <v>0</v>
      </c>
      <c r="E126" s="30">
        <v>0</v>
      </c>
      <c r="F126" s="30">
        <v>0</v>
      </c>
      <c r="G126" s="30">
        <v>0</v>
      </c>
      <c r="H126" s="30"/>
      <c r="I126" s="30"/>
      <c r="J126" s="30"/>
      <c r="K126" s="30"/>
      <c r="L126" s="30"/>
      <c r="M126" s="30"/>
      <c r="N126" s="30"/>
      <c r="O126" s="30"/>
      <c r="P126" s="30">
        <f t="shared" si="32"/>
        <v>0</v>
      </c>
      <c r="Q126" s="29">
        <f t="shared" si="20"/>
        <v>3189395</v>
      </c>
      <c r="R126" s="31">
        <f t="shared" si="21"/>
        <v>0</v>
      </c>
      <c r="S126" s="8"/>
      <c r="T126" s="8"/>
    </row>
    <row r="127" spans="1:29" ht="21" customHeight="1" x14ac:dyDescent="0.25">
      <c r="A127" s="69" t="s">
        <v>223</v>
      </c>
      <c r="B127" s="70" t="s">
        <v>224</v>
      </c>
      <c r="C127" s="29">
        <v>4157760</v>
      </c>
      <c r="D127" s="30">
        <v>0</v>
      </c>
      <c r="E127" s="30">
        <v>0</v>
      </c>
      <c r="F127" s="30">
        <v>0</v>
      </c>
      <c r="G127" s="30">
        <v>0</v>
      </c>
      <c r="H127" s="30"/>
      <c r="I127" s="30"/>
      <c r="J127" s="30"/>
      <c r="K127" s="30"/>
      <c r="L127" s="30"/>
      <c r="M127" s="30"/>
      <c r="N127" s="30"/>
      <c r="O127" s="30"/>
      <c r="P127" s="30">
        <f t="shared" si="32"/>
        <v>0</v>
      </c>
      <c r="Q127" s="29">
        <f t="shared" si="20"/>
        <v>4157760</v>
      </c>
      <c r="R127" s="31">
        <f t="shared" si="21"/>
        <v>0</v>
      </c>
      <c r="S127" s="8"/>
      <c r="T127" s="8"/>
    </row>
    <row r="128" spans="1:29" ht="21" customHeight="1" x14ac:dyDescent="0.25">
      <c r="A128" s="69" t="s">
        <v>225</v>
      </c>
      <c r="B128" s="70" t="s">
        <v>226</v>
      </c>
      <c r="C128" s="29">
        <v>308200</v>
      </c>
      <c r="D128" s="30">
        <v>0</v>
      </c>
      <c r="E128" s="30">
        <v>0</v>
      </c>
      <c r="F128" s="30">
        <v>0</v>
      </c>
      <c r="G128" s="30">
        <v>32273</v>
      </c>
      <c r="H128" s="30"/>
      <c r="I128" s="30"/>
      <c r="J128" s="30"/>
      <c r="K128" s="30"/>
      <c r="L128" s="30"/>
      <c r="M128" s="30"/>
      <c r="N128" s="30"/>
      <c r="O128" s="30"/>
      <c r="P128" s="30">
        <f t="shared" si="32"/>
        <v>32273</v>
      </c>
      <c r="Q128" s="29">
        <f t="shared" si="20"/>
        <v>275927</v>
      </c>
      <c r="R128" s="31">
        <f t="shared" si="21"/>
        <v>0.10471447112264763</v>
      </c>
      <c r="S128" s="8"/>
      <c r="T128" s="8"/>
    </row>
    <row r="129" spans="1:29" s="14" customFormat="1" ht="19.5" customHeight="1" x14ac:dyDescent="0.25">
      <c r="A129" s="17">
        <v>2.6</v>
      </c>
      <c r="B129" s="67" t="s">
        <v>227</v>
      </c>
      <c r="C129" s="18">
        <v>26140385</v>
      </c>
      <c r="D129" s="18">
        <f t="shared" ref="D129:P129" si="33">+D130+D135+D138+D140+D145+D151+D153</f>
        <v>0</v>
      </c>
      <c r="E129" s="18">
        <f t="shared" si="33"/>
        <v>0</v>
      </c>
      <c r="F129" s="18">
        <f t="shared" si="33"/>
        <v>510517.8</v>
      </c>
      <c r="G129" s="18">
        <f t="shared" si="33"/>
        <v>0</v>
      </c>
      <c r="H129" s="18">
        <f t="shared" si="33"/>
        <v>0</v>
      </c>
      <c r="I129" s="18">
        <f t="shared" si="33"/>
        <v>0</v>
      </c>
      <c r="J129" s="18">
        <f t="shared" si="33"/>
        <v>0</v>
      </c>
      <c r="K129" s="18">
        <f t="shared" si="33"/>
        <v>0</v>
      </c>
      <c r="L129" s="18">
        <f t="shared" si="33"/>
        <v>0</v>
      </c>
      <c r="M129" s="18">
        <f t="shared" si="33"/>
        <v>0</v>
      </c>
      <c r="N129" s="18">
        <f t="shared" si="33"/>
        <v>0</v>
      </c>
      <c r="O129" s="18">
        <f t="shared" si="33"/>
        <v>0</v>
      </c>
      <c r="P129" s="18">
        <f t="shared" si="33"/>
        <v>510517.8</v>
      </c>
      <c r="Q129" s="18">
        <f t="shared" si="20"/>
        <v>25629867.199999999</v>
      </c>
      <c r="R129" s="20">
        <f t="shared" si="21"/>
        <v>1.9529850076806445E-2</v>
      </c>
      <c r="S129" s="21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s="27" customFormat="1" ht="16.5" customHeight="1" x14ac:dyDescent="0.25">
      <c r="A130" s="22" t="s">
        <v>228</v>
      </c>
      <c r="B130" s="71" t="s">
        <v>229</v>
      </c>
      <c r="C130" s="23">
        <v>3768385</v>
      </c>
      <c r="D130" s="23">
        <f t="shared" ref="D130:P130" si="34">SUM(D131:D134)</f>
        <v>0</v>
      </c>
      <c r="E130" s="23">
        <f t="shared" si="34"/>
        <v>0</v>
      </c>
      <c r="F130" s="23">
        <f t="shared" si="34"/>
        <v>510517.8</v>
      </c>
      <c r="G130" s="23">
        <f t="shared" si="34"/>
        <v>0</v>
      </c>
      <c r="H130" s="23">
        <f t="shared" si="34"/>
        <v>0</v>
      </c>
      <c r="I130" s="23">
        <f t="shared" si="34"/>
        <v>0</v>
      </c>
      <c r="J130" s="23">
        <f t="shared" si="34"/>
        <v>0</v>
      </c>
      <c r="K130" s="23">
        <f t="shared" si="34"/>
        <v>0</v>
      </c>
      <c r="L130" s="23">
        <f t="shared" si="34"/>
        <v>0</v>
      </c>
      <c r="M130" s="23">
        <f t="shared" si="34"/>
        <v>0</v>
      </c>
      <c r="N130" s="23">
        <f t="shared" si="34"/>
        <v>0</v>
      </c>
      <c r="O130" s="23">
        <f t="shared" si="34"/>
        <v>0</v>
      </c>
      <c r="P130" s="23">
        <f t="shared" si="34"/>
        <v>510517.8</v>
      </c>
      <c r="Q130" s="23">
        <f t="shared" si="20"/>
        <v>3257867.2</v>
      </c>
      <c r="R130" s="25">
        <f t="shared" si="21"/>
        <v>0.13547389664272627</v>
      </c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21" customHeight="1" x14ac:dyDescent="0.25">
      <c r="A131" s="69" t="s">
        <v>230</v>
      </c>
      <c r="B131" s="70" t="s">
        <v>231</v>
      </c>
      <c r="C131" s="29">
        <v>1000000.0000000001</v>
      </c>
      <c r="D131" s="30">
        <v>0</v>
      </c>
      <c r="E131" s="30">
        <v>0</v>
      </c>
      <c r="F131" s="30">
        <v>510517.8</v>
      </c>
      <c r="G131" s="30">
        <v>0</v>
      </c>
      <c r="H131" s="30"/>
      <c r="I131" s="30"/>
      <c r="J131" s="30"/>
      <c r="K131" s="30"/>
      <c r="L131" s="30"/>
      <c r="M131" s="30"/>
      <c r="N131" s="30"/>
      <c r="O131" s="30"/>
      <c r="P131" s="30">
        <f t="shared" ref="P131:P134" si="35">SUM(D131:O131)</f>
        <v>510517.8</v>
      </c>
      <c r="Q131" s="29">
        <f t="shared" si="20"/>
        <v>489482.20000000013</v>
      </c>
      <c r="R131" s="31">
        <f t="shared" si="21"/>
        <v>0.51051779999999991</v>
      </c>
      <c r="S131" s="8"/>
      <c r="T131" s="8"/>
    </row>
    <row r="132" spans="1:29" ht="21" customHeight="1" x14ac:dyDescent="0.25">
      <c r="A132" s="69" t="s">
        <v>232</v>
      </c>
      <c r="B132" s="70" t="s">
        <v>233</v>
      </c>
      <c r="C132" s="29">
        <v>0</v>
      </c>
      <c r="D132" s="30">
        <v>0</v>
      </c>
      <c r="E132" s="30">
        <v>0</v>
      </c>
      <c r="F132" s="30">
        <v>0</v>
      </c>
      <c r="G132" s="30">
        <v>0</v>
      </c>
      <c r="H132" s="30"/>
      <c r="I132" s="30"/>
      <c r="J132" s="30"/>
      <c r="K132" s="30"/>
      <c r="L132" s="30"/>
      <c r="M132" s="30"/>
      <c r="N132" s="30"/>
      <c r="O132" s="30"/>
      <c r="P132" s="30">
        <f t="shared" si="35"/>
        <v>0</v>
      </c>
      <c r="Q132" s="29">
        <f t="shared" si="20"/>
        <v>0</v>
      </c>
      <c r="R132" s="31">
        <v>0</v>
      </c>
      <c r="S132" s="8"/>
      <c r="T132" s="8"/>
    </row>
    <row r="133" spans="1:29" ht="21" customHeight="1" x14ac:dyDescent="0.25">
      <c r="A133" s="69" t="s">
        <v>234</v>
      </c>
      <c r="B133" s="70" t="s">
        <v>235</v>
      </c>
      <c r="C133" s="29">
        <v>2520685</v>
      </c>
      <c r="D133" s="30">
        <v>0</v>
      </c>
      <c r="E133" s="30">
        <v>0</v>
      </c>
      <c r="F133" s="30">
        <v>0</v>
      </c>
      <c r="G133" s="30">
        <v>0</v>
      </c>
      <c r="H133" s="30"/>
      <c r="I133" s="30"/>
      <c r="J133" s="30"/>
      <c r="K133" s="30"/>
      <c r="L133" s="30"/>
      <c r="M133" s="30"/>
      <c r="N133" s="30"/>
      <c r="O133" s="30"/>
      <c r="P133" s="30">
        <f t="shared" si="35"/>
        <v>0</v>
      </c>
      <c r="Q133" s="29">
        <f t="shared" si="20"/>
        <v>2520685</v>
      </c>
      <c r="R133" s="31">
        <f t="shared" si="21"/>
        <v>0</v>
      </c>
      <c r="S133" s="8"/>
      <c r="T133" s="8"/>
    </row>
    <row r="134" spans="1:29" ht="21" customHeight="1" x14ac:dyDescent="0.25">
      <c r="A134" s="69" t="s">
        <v>236</v>
      </c>
      <c r="B134" s="70" t="s">
        <v>237</v>
      </c>
      <c r="C134" s="29">
        <v>247700</v>
      </c>
      <c r="D134" s="30">
        <v>0</v>
      </c>
      <c r="E134" s="30">
        <v>0</v>
      </c>
      <c r="F134" s="30">
        <v>0</v>
      </c>
      <c r="G134" s="30">
        <v>0</v>
      </c>
      <c r="H134" s="30"/>
      <c r="I134" s="30"/>
      <c r="J134" s="30"/>
      <c r="K134" s="30"/>
      <c r="L134" s="30"/>
      <c r="M134" s="30"/>
      <c r="N134" s="30"/>
      <c r="O134" s="30"/>
      <c r="P134" s="30">
        <f t="shared" si="35"/>
        <v>0</v>
      </c>
      <c r="Q134" s="29">
        <f t="shared" si="20"/>
        <v>247700</v>
      </c>
      <c r="R134" s="31">
        <f t="shared" si="21"/>
        <v>0</v>
      </c>
      <c r="S134" s="8"/>
      <c r="T134" s="8"/>
    </row>
    <row r="135" spans="1:29" s="27" customFormat="1" ht="30.95" customHeight="1" x14ac:dyDescent="0.25">
      <c r="A135" s="22" t="s">
        <v>238</v>
      </c>
      <c r="B135" s="75" t="s">
        <v>239</v>
      </c>
      <c r="C135" s="23">
        <v>0</v>
      </c>
      <c r="D135" s="23">
        <f t="shared" ref="D135:O135" si="36">SUM(D136:D137)</f>
        <v>0</v>
      </c>
      <c r="E135" s="23">
        <f t="shared" si="36"/>
        <v>0</v>
      </c>
      <c r="F135" s="23">
        <f t="shared" si="36"/>
        <v>0</v>
      </c>
      <c r="G135" s="23">
        <f t="shared" si="36"/>
        <v>0</v>
      </c>
      <c r="H135" s="23">
        <f t="shared" si="36"/>
        <v>0</v>
      </c>
      <c r="I135" s="23">
        <f t="shared" si="36"/>
        <v>0</v>
      </c>
      <c r="J135" s="23">
        <f t="shared" si="36"/>
        <v>0</v>
      </c>
      <c r="K135" s="23">
        <f t="shared" si="36"/>
        <v>0</v>
      </c>
      <c r="L135" s="23">
        <f t="shared" si="36"/>
        <v>0</v>
      </c>
      <c r="M135" s="23">
        <f t="shared" si="36"/>
        <v>0</v>
      </c>
      <c r="N135" s="23">
        <f t="shared" si="36"/>
        <v>0</v>
      </c>
      <c r="O135" s="23">
        <f t="shared" si="36"/>
        <v>0</v>
      </c>
      <c r="P135" s="23">
        <f>SUM(P136:P137)</f>
        <v>0</v>
      </c>
      <c r="Q135" s="23">
        <f t="shared" si="20"/>
        <v>0</v>
      </c>
      <c r="R135" s="25"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ht="20.100000000000001" customHeight="1" x14ac:dyDescent="0.25">
      <c r="A136" s="69" t="s">
        <v>240</v>
      </c>
      <c r="B136" s="70" t="s">
        <v>241</v>
      </c>
      <c r="C136" s="29">
        <v>0</v>
      </c>
      <c r="D136" s="30">
        <v>0</v>
      </c>
      <c r="E136" s="30">
        <v>0</v>
      </c>
      <c r="F136" s="30">
        <v>0</v>
      </c>
      <c r="G136" s="30">
        <v>0</v>
      </c>
      <c r="H136" s="30"/>
      <c r="I136" s="30"/>
      <c r="J136" s="30"/>
      <c r="K136" s="30"/>
      <c r="L136" s="30"/>
      <c r="M136" s="30"/>
      <c r="N136" s="30"/>
      <c r="O136" s="30"/>
      <c r="P136" s="30">
        <f t="shared" ref="P136:P137" si="37">SUM(D136:O136)</f>
        <v>0</v>
      </c>
      <c r="Q136" s="29">
        <f t="shared" si="20"/>
        <v>0</v>
      </c>
      <c r="R136" s="31">
        <v>0</v>
      </c>
      <c r="S136" s="8"/>
      <c r="T136" s="8"/>
    </row>
    <row r="137" spans="1:29" ht="20.100000000000001" customHeight="1" x14ac:dyDescent="0.25">
      <c r="A137" s="69" t="s">
        <v>242</v>
      </c>
      <c r="B137" s="70" t="s">
        <v>243</v>
      </c>
      <c r="C137" s="29">
        <v>0</v>
      </c>
      <c r="D137" s="30">
        <v>0</v>
      </c>
      <c r="E137" s="30">
        <v>0</v>
      </c>
      <c r="F137" s="30">
        <v>0</v>
      </c>
      <c r="G137" s="30">
        <v>0</v>
      </c>
      <c r="H137" s="30"/>
      <c r="I137" s="30"/>
      <c r="J137" s="30"/>
      <c r="K137" s="30"/>
      <c r="L137" s="30"/>
      <c r="M137" s="30"/>
      <c r="N137" s="30"/>
      <c r="O137" s="30"/>
      <c r="P137" s="30">
        <f t="shared" si="37"/>
        <v>0</v>
      </c>
      <c r="Q137" s="29">
        <f t="shared" si="20"/>
        <v>0</v>
      </c>
      <c r="R137" s="31">
        <v>0</v>
      </c>
      <c r="S137" s="8"/>
      <c r="T137" s="8"/>
    </row>
    <row r="138" spans="1:29" s="27" customFormat="1" ht="30.95" customHeight="1" x14ac:dyDescent="0.25">
      <c r="A138" s="22" t="s">
        <v>244</v>
      </c>
      <c r="B138" s="72" t="s">
        <v>245</v>
      </c>
      <c r="C138" s="23">
        <v>0</v>
      </c>
      <c r="D138" s="23">
        <f t="shared" ref="D138:P138" si="38">SUM(D139:D139)</f>
        <v>0</v>
      </c>
      <c r="E138" s="23">
        <f t="shared" si="38"/>
        <v>0</v>
      </c>
      <c r="F138" s="23">
        <f t="shared" si="38"/>
        <v>0</v>
      </c>
      <c r="G138" s="23">
        <f t="shared" si="38"/>
        <v>0</v>
      </c>
      <c r="H138" s="23">
        <f t="shared" si="38"/>
        <v>0</v>
      </c>
      <c r="I138" s="23">
        <f t="shared" si="38"/>
        <v>0</v>
      </c>
      <c r="J138" s="23">
        <f t="shared" si="38"/>
        <v>0</v>
      </c>
      <c r="K138" s="23">
        <f t="shared" si="38"/>
        <v>0</v>
      </c>
      <c r="L138" s="23">
        <f t="shared" si="38"/>
        <v>0</v>
      </c>
      <c r="M138" s="23">
        <f t="shared" si="38"/>
        <v>0</v>
      </c>
      <c r="N138" s="23">
        <f t="shared" si="38"/>
        <v>0</v>
      </c>
      <c r="O138" s="23">
        <f t="shared" si="38"/>
        <v>0</v>
      </c>
      <c r="P138" s="23">
        <f t="shared" si="38"/>
        <v>0</v>
      </c>
      <c r="Q138" s="23">
        <f t="shared" si="20"/>
        <v>0</v>
      </c>
      <c r="R138" s="25"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ht="21" customHeight="1" x14ac:dyDescent="0.25">
      <c r="A139" s="69" t="s">
        <v>246</v>
      </c>
      <c r="B139" s="70" t="s">
        <v>247</v>
      </c>
      <c r="C139" s="29">
        <v>0</v>
      </c>
      <c r="D139" s="30">
        <v>0</v>
      </c>
      <c r="E139" s="30">
        <v>0</v>
      </c>
      <c r="F139" s="30">
        <v>0</v>
      </c>
      <c r="G139" s="30">
        <v>0</v>
      </c>
      <c r="H139" s="30"/>
      <c r="I139" s="30"/>
      <c r="J139" s="30"/>
      <c r="K139" s="30"/>
      <c r="L139" s="30"/>
      <c r="M139" s="30"/>
      <c r="N139" s="30"/>
      <c r="O139" s="30"/>
      <c r="P139" s="30">
        <f t="shared" ref="P139" si="39">SUM(D139:O139)</f>
        <v>0</v>
      </c>
      <c r="Q139" s="29">
        <f t="shared" si="20"/>
        <v>0</v>
      </c>
      <c r="R139" s="31">
        <v>0</v>
      </c>
      <c r="S139" s="8"/>
      <c r="T139" s="8"/>
    </row>
    <row r="140" spans="1:29" s="27" customFormat="1" ht="28.5" customHeight="1" x14ac:dyDescent="0.25">
      <c r="A140" s="22" t="s">
        <v>248</v>
      </c>
      <c r="B140" s="72" t="s">
        <v>249</v>
      </c>
      <c r="C140" s="23">
        <v>22200000</v>
      </c>
      <c r="D140" s="23">
        <f t="shared" ref="D140:P140" si="40">SUM(D141:D144)</f>
        <v>0</v>
      </c>
      <c r="E140" s="23">
        <f t="shared" si="40"/>
        <v>0</v>
      </c>
      <c r="F140" s="23">
        <f t="shared" si="40"/>
        <v>0</v>
      </c>
      <c r="G140" s="23">
        <f t="shared" si="40"/>
        <v>0</v>
      </c>
      <c r="H140" s="23">
        <f t="shared" si="40"/>
        <v>0</v>
      </c>
      <c r="I140" s="23">
        <f t="shared" si="40"/>
        <v>0</v>
      </c>
      <c r="J140" s="23">
        <f t="shared" si="40"/>
        <v>0</v>
      </c>
      <c r="K140" s="23">
        <f t="shared" si="40"/>
        <v>0</v>
      </c>
      <c r="L140" s="23">
        <f t="shared" si="40"/>
        <v>0</v>
      </c>
      <c r="M140" s="23">
        <f t="shared" si="40"/>
        <v>0</v>
      </c>
      <c r="N140" s="23">
        <f t="shared" si="40"/>
        <v>0</v>
      </c>
      <c r="O140" s="23">
        <f t="shared" si="40"/>
        <v>0</v>
      </c>
      <c r="P140" s="23">
        <f t="shared" si="40"/>
        <v>0</v>
      </c>
      <c r="Q140" s="23">
        <f t="shared" si="20"/>
        <v>22200000</v>
      </c>
      <c r="R140" s="25">
        <f t="shared" si="21"/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ht="21" customHeight="1" x14ac:dyDescent="0.25">
      <c r="A141" s="69" t="s">
        <v>250</v>
      </c>
      <c r="B141" s="70" t="s">
        <v>251</v>
      </c>
      <c r="C141" s="29">
        <v>22200000</v>
      </c>
      <c r="D141" s="30">
        <v>0</v>
      </c>
      <c r="E141" s="30">
        <v>0</v>
      </c>
      <c r="F141" s="30">
        <v>0</v>
      </c>
      <c r="G141" s="30">
        <v>0</v>
      </c>
      <c r="H141" s="30"/>
      <c r="I141" s="30"/>
      <c r="J141" s="30"/>
      <c r="K141" s="30"/>
      <c r="L141" s="30"/>
      <c r="M141" s="30"/>
      <c r="N141" s="30"/>
      <c r="O141" s="30"/>
      <c r="P141" s="30">
        <f t="shared" ref="P141:P144" si="41">SUM(D141:O141)</f>
        <v>0</v>
      </c>
      <c r="Q141" s="29">
        <f t="shared" ref="Q141:Q158" si="42">C141-P141</f>
        <v>22200000</v>
      </c>
      <c r="R141" s="31">
        <f t="shared" ref="R141:R158" si="43">P141/C141</f>
        <v>0</v>
      </c>
      <c r="S141" s="8"/>
      <c r="T141" s="8"/>
    </row>
    <row r="142" spans="1:29" ht="21" customHeight="1" x14ac:dyDescent="0.25">
      <c r="A142" s="69" t="s">
        <v>252</v>
      </c>
      <c r="B142" s="70" t="s">
        <v>253</v>
      </c>
      <c r="C142" s="29">
        <v>0</v>
      </c>
      <c r="D142" s="30">
        <v>0</v>
      </c>
      <c r="E142" s="30">
        <v>0</v>
      </c>
      <c r="F142" s="30">
        <v>0</v>
      </c>
      <c r="G142" s="30">
        <v>0</v>
      </c>
      <c r="H142" s="30"/>
      <c r="I142" s="30"/>
      <c r="J142" s="30"/>
      <c r="K142" s="30"/>
      <c r="L142" s="30"/>
      <c r="M142" s="30"/>
      <c r="N142" s="30"/>
      <c r="O142" s="30"/>
      <c r="P142" s="30">
        <f t="shared" si="41"/>
        <v>0</v>
      </c>
      <c r="Q142" s="29">
        <f t="shared" si="42"/>
        <v>0</v>
      </c>
      <c r="R142" s="31">
        <v>0</v>
      </c>
      <c r="S142" s="8"/>
      <c r="T142" s="8"/>
    </row>
    <row r="143" spans="1:29" ht="21" customHeight="1" x14ac:dyDescent="0.25">
      <c r="A143" s="69" t="s">
        <v>254</v>
      </c>
      <c r="B143" s="70" t="s">
        <v>255</v>
      </c>
      <c r="C143" s="29">
        <v>0</v>
      </c>
      <c r="D143" s="30">
        <v>0</v>
      </c>
      <c r="E143" s="30">
        <v>0</v>
      </c>
      <c r="F143" s="30">
        <v>0</v>
      </c>
      <c r="G143" s="30">
        <v>0</v>
      </c>
      <c r="H143" s="30"/>
      <c r="I143" s="30"/>
      <c r="J143" s="30"/>
      <c r="K143" s="30"/>
      <c r="L143" s="30"/>
      <c r="M143" s="30"/>
      <c r="N143" s="30"/>
      <c r="O143" s="30"/>
      <c r="P143" s="30">
        <f t="shared" si="41"/>
        <v>0</v>
      </c>
      <c r="Q143" s="29">
        <f t="shared" si="42"/>
        <v>0</v>
      </c>
      <c r="R143" s="31">
        <v>0</v>
      </c>
      <c r="S143" s="8"/>
      <c r="T143" s="8"/>
    </row>
    <row r="144" spans="1:29" ht="21" customHeight="1" x14ac:dyDescent="0.25">
      <c r="A144" s="69" t="s">
        <v>256</v>
      </c>
      <c r="B144" s="70" t="s">
        <v>257</v>
      </c>
      <c r="C144" s="29">
        <v>0</v>
      </c>
      <c r="D144" s="30">
        <v>0</v>
      </c>
      <c r="E144" s="30">
        <v>0</v>
      </c>
      <c r="F144" s="30">
        <v>0</v>
      </c>
      <c r="G144" s="30">
        <v>0</v>
      </c>
      <c r="H144" s="30"/>
      <c r="I144" s="30"/>
      <c r="J144" s="30"/>
      <c r="K144" s="30"/>
      <c r="L144" s="30"/>
      <c r="M144" s="30"/>
      <c r="N144" s="30"/>
      <c r="O144" s="30"/>
      <c r="P144" s="30">
        <f t="shared" si="41"/>
        <v>0</v>
      </c>
      <c r="Q144" s="29">
        <f t="shared" si="42"/>
        <v>0</v>
      </c>
      <c r="R144" s="31">
        <v>0</v>
      </c>
      <c r="S144" s="8"/>
      <c r="T144" s="8"/>
    </row>
    <row r="145" spans="1:29" s="27" customFormat="1" ht="24" customHeight="1" x14ac:dyDescent="0.25">
      <c r="A145" s="22" t="s">
        <v>258</v>
      </c>
      <c r="B145" s="71" t="s">
        <v>259</v>
      </c>
      <c r="C145" s="23">
        <v>172000</v>
      </c>
      <c r="D145" s="23">
        <f t="shared" ref="D145:P145" si="44">SUM(D146:D150)</f>
        <v>0</v>
      </c>
      <c r="E145" s="23">
        <f t="shared" si="44"/>
        <v>0</v>
      </c>
      <c r="F145" s="23">
        <f t="shared" si="44"/>
        <v>0</v>
      </c>
      <c r="G145" s="23">
        <f t="shared" si="44"/>
        <v>0</v>
      </c>
      <c r="H145" s="23">
        <f t="shared" si="44"/>
        <v>0</v>
      </c>
      <c r="I145" s="23">
        <f t="shared" si="44"/>
        <v>0</v>
      </c>
      <c r="J145" s="23">
        <f t="shared" si="44"/>
        <v>0</v>
      </c>
      <c r="K145" s="23">
        <f t="shared" si="44"/>
        <v>0</v>
      </c>
      <c r="L145" s="23">
        <f t="shared" si="44"/>
        <v>0</v>
      </c>
      <c r="M145" s="23">
        <f t="shared" si="44"/>
        <v>0</v>
      </c>
      <c r="N145" s="23">
        <f t="shared" si="44"/>
        <v>0</v>
      </c>
      <c r="O145" s="23">
        <f t="shared" si="44"/>
        <v>0</v>
      </c>
      <c r="P145" s="23">
        <f t="shared" si="44"/>
        <v>0</v>
      </c>
      <c r="Q145" s="23">
        <f t="shared" si="42"/>
        <v>172000</v>
      </c>
      <c r="R145" s="25">
        <f t="shared" si="43"/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ht="21" customHeight="1" x14ac:dyDescent="0.25">
      <c r="A146" s="69" t="s">
        <v>260</v>
      </c>
      <c r="B146" s="70" t="s">
        <v>261</v>
      </c>
      <c r="C146" s="29">
        <v>0</v>
      </c>
      <c r="D146" s="30">
        <v>0</v>
      </c>
      <c r="E146" s="30">
        <v>0</v>
      </c>
      <c r="F146" s="30">
        <v>0</v>
      </c>
      <c r="G146" s="30">
        <v>0</v>
      </c>
      <c r="H146" s="30"/>
      <c r="I146" s="30"/>
      <c r="J146" s="30"/>
      <c r="K146" s="30"/>
      <c r="L146" s="30"/>
      <c r="M146" s="30"/>
      <c r="N146" s="30"/>
      <c r="O146" s="30"/>
      <c r="P146" s="30">
        <f t="shared" ref="P146:P154" si="45">SUM(D146:O146)</f>
        <v>0</v>
      </c>
      <c r="Q146" s="29">
        <f t="shared" si="42"/>
        <v>0</v>
      </c>
      <c r="R146" s="31">
        <v>0</v>
      </c>
      <c r="S146" s="8"/>
      <c r="T146" s="8"/>
    </row>
    <row r="147" spans="1:29" ht="21" customHeight="1" x14ac:dyDescent="0.25">
      <c r="A147" s="69" t="s">
        <v>262</v>
      </c>
      <c r="B147" s="70" t="s">
        <v>263</v>
      </c>
      <c r="C147" s="29">
        <v>0</v>
      </c>
      <c r="D147" s="30">
        <v>0</v>
      </c>
      <c r="E147" s="30">
        <v>0</v>
      </c>
      <c r="F147" s="30">
        <v>0</v>
      </c>
      <c r="G147" s="30">
        <v>0</v>
      </c>
      <c r="H147" s="30"/>
      <c r="I147" s="30"/>
      <c r="J147" s="30"/>
      <c r="K147" s="30"/>
      <c r="L147" s="30"/>
      <c r="M147" s="30"/>
      <c r="N147" s="30"/>
      <c r="O147" s="30"/>
      <c r="P147" s="30">
        <f t="shared" si="45"/>
        <v>0</v>
      </c>
      <c r="Q147" s="29">
        <f t="shared" si="42"/>
        <v>0</v>
      </c>
      <c r="R147" s="31">
        <v>0</v>
      </c>
      <c r="S147" s="8"/>
      <c r="T147" s="8"/>
    </row>
    <row r="148" spans="1:29" ht="26.25" customHeight="1" x14ac:dyDescent="0.25">
      <c r="A148" s="69" t="s">
        <v>264</v>
      </c>
      <c r="B148" s="70" t="s">
        <v>265</v>
      </c>
      <c r="C148" s="29">
        <v>0</v>
      </c>
      <c r="D148" s="30">
        <v>0</v>
      </c>
      <c r="E148" s="30">
        <v>0</v>
      </c>
      <c r="F148" s="30">
        <v>0</v>
      </c>
      <c r="G148" s="30">
        <v>0</v>
      </c>
      <c r="H148" s="30"/>
      <c r="I148" s="30"/>
      <c r="J148" s="30"/>
      <c r="K148" s="30"/>
      <c r="L148" s="30"/>
      <c r="M148" s="30"/>
      <c r="N148" s="30"/>
      <c r="O148" s="30"/>
      <c r="P148" s="30">
        <f t="shared" si="45"/>
        <v>0</v>
      </c>
      <c r="Q148" s="29">
        <f t="shared" si="42"/>
        <v>0</v>
      </c>
      <c r="R148" s="31">
        <v>0</v>
      </c>
      <c r="S148" s="8"/>
      <c r="T148" s="8"/>
    </row>
    <row r="149" spans="1:29" ht="18" customHeight="1" x14ac:dyDescent="0.25">
      <c r="A149" s="69" t="s">
        <v>266</v>
      </c>
      <c r="B149" s="70" t="s">
        <v>267</v>
      </c>
      <c r="C149" s="29">
        <v>75000</v>
      </c>
      <c r="D149" s="30">
        <v>0</v>
      </c>
      <c r="E149" s="30">
        <v>0</v>
      </c>
      <c r="F149" s="30">
        <v>0</v>
      </c>
      <c r="G149" s="30">
        <v>0</v>
      </c>
      <c r="H149" s="30"/>
      <c r="I149" s="30"/>
      <c r="J149" s="30"/>
      <c r="K149" s="30"/>
      <c r="L149" s="30"/>
      <c r="M149" s="30"/>
      <c r="N149" s="30"/>
      <c r="O149" s="30"/>
      <c r="P149" s="30">
        <f t="shared" si="45"/>
        <v>0</v>
      </c>
      <c r="Q149" s="29">
        <f t="shared" si="42"/>
        <v>75000</v>
      </c>
      <c r="R149" s="31">
        <f t="shared" si="43"/>
        <v>0</v>
      </c>
      <c r="S149" s="8"/>
      <c r="T149" s="8"/>
    </row>
    <row r="150" spans="1:29" ht="21" customHeight="1" x14ac:dyDescent="0.25">
      <c r="A150" s="69" t="s">
        <v>268</v>
      </c>
      <c r="B150" s="70" t="s">
        <v>269</v>
      </c>
      <c r="C150" s="29">
        <v>97000</v>
      </c>
      <c r="D150" s="30">
        <v>0</v>
      </c>
      <c r="E150" s="30">
        <v>0</v>
      </c>
      <c r="F150" s="30">
        <v>0</v>
      </c>
      <c r="G150" s="30">
        <v>0</v>
      </c>
      <c r="H150" s="30"/>
      <c r="I150" s="30"/>
      <c r="J150" s="30"/>
      <c r="K150" s="30"/>
      <c r="L150" s="30"/>
      <c r="M150" s="30"/>
      <c r="N150" s="30"/>
      <c r="O150" s="30"/>
      <c r="P150" s="30">
        <f t="shared" si="45"/>
        <v>0</v>
      </c>
      <c r="Q150" s="29">
        <f t="shared" si="42"/>
        <v>97000</v>
      </c>
      <c r="R150" s="31">
        <f t="shared" si="43"/>
        <v>0</v>
      </c>
      <c r="S150" s="8"/>
      <c r="T150" s="8"/>
    </row>
    <row r="151" spans="1:29" s="27" customFormat="1" ht="17.25" customHeight="1" x14ac:dyDescent="0.25">
      <c r="A151" s="22" t="s">
        <v>270</v>
      </c>
      <c r="B151" s="71" t="s">
        <v>271</v>
      </c>
      <c r="C151" s="23">
        <v>0</v>
      </c>
      <c r="D151" s="23">
        <f t="shared" ref="D151:P151" si="46">SUM(D152)</f>
        <v>0</v>
      </c>
      <c r="E151" s="23">
        <f t="shared" si="46"/>
        <v>0</v>
      </c>
      <c r="F151" s="23">
        <v>0</v>
      </c>
      <c r="G151" s="23">
        <f t="shared" si="46"/>
        <v>0</v>
      </c>
      <c r="H151" s="23">
        <f t="shared" si="46"/>
        <v>0</v>
      </c>
      <c r="I151" s="23">
        <f t="shared" si="46"/>
        <v>0</v>
      </c>
      <c r="J151" s="23">
        <f t="shared" si="46"/>
        <v>0</v>
      </c>
      <c r="K151" s="23">
        <f t="shared" si="46"/>
        <v>0</v>
      </c>
      <c r="L151" s="23">
        <f t="shared" si="46"/>
        <v>0</v>
      </c>
      <c r="M151" s="23">
        <f t="shared" si="46"/>
        <v>0</v>
      </c>
      <c r="N151" s="23">
        <f t="shared" si="46"/>
        <v>0</v>
      </c>
      <c r="O151" s="23">
        <f t="shared" si="46"/>
        <v>0</v>
      </c>
      <c r="P151" s="23">
        <f t="shared" si="46"/>
        <v>0</v>
      </c>
      <c r="Q151" s="23">
        <f t="shared" si="42"/>
        <v>0</v>
      </c>
      <c r="R151" s="25"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ht="21" customHeight="1" x14ac:dyDescent="0.25">
      <c r="A152" s="69" t="s">
        <v>272</v>
      </c>
      <c r="B152" s="70" t="s">
        <v>273</v>
      </c>
      <c r="C152" s="29">
        <v>0</v>
      </c>
      <c r="D152" s="30">
        <v>0</v>
      </c>
      <c r="E152" s="30">
        <v>0</v>
      </c>
      <c r="F152" s="30">
        <v>0</v>
      </c>
      <c r="G152" s="30">
        <v>0</v>
      </c>
      <c r="H152" s="30"/>
      <c r="I152" s="30"/>
      <c r="J152" s="30"/>
      <c r="K152" s="30"/>
      <c r="L152" s="30"/>
      <c r="M152" s="30"/>
      <c r="N152" s="30"/>
      <c r="O152" s="30"/>
      <c r="P152" s="30">
        <f t="shared" si="45"/>
        <v>0</v>
      </c>
      <c r="Q152" s="29">
        <f t="shared" si="42"/>
        <v>0</v>
      </c>
      <c r="R152" s="31">
        <v>0</v>
      </c>
      <c r="S152" s="8"/>
      <c r="T152" s="8"/>
    </row>
    <row r="153" spans="1:29" s="27" customFormat="1" ht="17.25" customHeight="1" x14ac:dyDescent="0.25">
      <c r="A153" s="22" t="s">
        <v>274</v>
      </c>
      <c r="B153" s="71" t="s">
        <v>275</v>
      </c>
      <c r="C153" s="23">
        <v>0</v>
      </c>
      <c r="D153" s="23">
        <f t="shared" ref="D153:P153" si="47">SUM(D154)</f>
        <v>0</v>
      </c>
      <c r="E153" s="23">
        <f t="shared" si="47"/>
        <v>0</v>
      </c>
      <c r="F153" s="23">
        <f t="shared" si="47"/>
        <v>0</v>
      </c>
      <c r="G153" s="23">
        <f t="shared" si="47"/>
        <v>0</v>
      </c>
      <c r="H153" s="23">
        <f t="shared" si="47"/>
        <v>0</v>
      </c>
      <c r="I153" s="23">
        <f t="shared" si="47"/>
        <v>0</v>
      </c>
      <c r="J153" s="23">
        <f t="shared" si="47"/>
        <v>0</v>
      </c>
      <c r="K153" s="23">
        <f t="shared" si="47"/>
        <v>0</v>
      </c>
      <c r="L153" s="23">
        <f t="shared" si="47"/>
        <v>0</v>
      </c>
      <c r="M153" s="23">
        <f t="shared" si="47"/>
        <v>0</v>
      </c>
      <c r="N153" s="23">
        <f t="shared" si="47"/>
        <v>0</v>
      </c>
      <c r="O153" s="23">
        <f t="shared" si="47"/>
        <v>0</v>
      </c>
      <c r="P153" s="23">
        <f t="shared" si="47"/>
        <v>0</v>
      </c>
      <c r="Q153" s="23">
        <f t="shared" si="42"/>
        <v>0</v>
      </c>
      <c r="R153" s="25"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ht="21" customHeight="1" x14ac:dyDescent="0.25">
      <c r="A154" s="69" t="s">
        <v>276</v>
      </c>
      <c r="B154" s="70" t="s">
        <v>277</v>
      </c>
      <c r="C154" s="29">
        <v>0</v>
      </c>
      <c r="D154" s="30">
        <v>0</v>
      </c>
      <c r="E154" s="30">
        <v>0</v>
      </c>
      <c r="F154" s="30">
        <v>0</v>
      </c>
      <c r="G154" s="30">
        <v>0</v>
      </c>
      <c r="H154" s="30"/>
      <c r="I154" s="30"/>
      <c r="J154" s="30"/>
      <c r="K154" s="30"/>
      <c r="L154" s="30"/>
      <c r="M154" s="30"/>
      <c r="N154" s="30"/>
      <c r="O154" s="30"/>
      <c r="P154" s="30">
        <f t="shared" si="45"/>
        <v>0</v>
      </c>
      <c r="Q154" s="29">
        <f t="shared" si="42"/>
        <v>0</v>
      </c>
      <c r="R154" s="31">
        <v>0</v>
      </c>
      <c r="S154" s="8"/>
      <c r="T154" s="8"/>
    </row>
    <row r="155" spans="1:29" s="14" customFormat="1" ht="21" customHeight="1" x14ac:dyDescent="0.25">
      <c r="A155" s="17">
        <v>2.7</v>
      </c>
      <c r="B155" s="67" t="s">
        <v>278</v>
      </c>
      <c r="C155" s="18">
        <v>5400000</v>
      </c>
      <c r="D155" s="18">
        <f t="shared" ref="D155:P155" si="48">+D156</f>
        <v>0</v>
      </c>
      <c r="E155" s="18">
        <f t="shared" si="48"/>
        <v>0</v>
      </c>
      <c r="F155" s="18">
        <f t="shared" si="48"/>
        <v>1498620.22</v>
      </c>
      <c r="G155" s="18">
        <f t="shared" si="48"/>
        <v>0</v>
      </c>
      <c r="H155" s="18">
        <f t="shared" si="48"/>
        <v>0</v>
      </c>
      <c r="I155" s="18">
        <f t="shared" si="48"/>
        <v>0</v>
      </c>
      <c r="J155" s="18">
        <f t="shared" si="48"/>
        <v>0</v>
      </c>
      <c r="K155" s="18">
        <f t="shared" si="48"/>
        <v>0</v>
      </c>
      <c r="L155" s="18">
        <f t="shared" si="48"/>
        <v>0</v>
      </c>
      <c r="M155" s="18">
        <f t="shared" si="48"/>
        <v>0</v>
      </c>
      <c r="N155" s="18">
        <f t="shared" si="48"/>
        <v>0</v>
      </c>
      <c r="O155" s="18">
        <f t="shared" si="48"/>
        <v>0</v>
      </c>
      <c r="P155" s="18">
        <f t="shared" si="48"/>
        <v>1498620.22</v>
      </c>
      <c r="Q155" s="18">
        <f t="shared" si="42"/>
        <v>3901379.7800000003</v>
      </c>
      <c r="R155" s="20">
        <f t="shared" si="43"/>
        <v>0.27752226296296295</v>
      </c>
      <c r="S155" s="21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s="27" customFormat="1" ht="21" customHeight="1" x14ac:dyDescent="0.25">
      <c r="A156" s="22" t="s">
        <v>279</v>
      </c>
      <c r="B156" s="71" t="s">
        <v>280</v>
      </c>
      <c r="C156" s="36">
        <v>5400000</v>
      </c>
      <c r="D156" s="36">
        <f t="shared" ref="D156:P156" si="49">SUM(D157)</f>
        <v>0</v>
      </c>
      <c r="E156" s="36">
        <f t="shared" si="49"/>
        <v>0</v>
      </c>
      <c r="F156" s="36">
        <f t="shared" si="49"/>
        <v>1498620.22</v>
      </c>
      <c r="G156" s="36">
        <f t="shared" si="49"/>
        <v>0</v>
      </c>
      <c r="H156" s="36">
        <f t="shared" si="49"/>
        <v>0</v>
      </c>
      <c r="I156" s="36">
        <f t="shared" si="49"/>
        <v>0</v>
      </c>
      <c r="J156" s="36">
        <f t="shared" si="49"/>
        <v>0</v>
      </c>
      <c r="K156" s="36">
        <f t="shared" si="49"/>
        <v>0</v>
      </c>
      <c r="L156" s="36">
        <f t="shared" si="49"/>
        <v>0</v>
      </c>
      <c r="M156" s="36">
        <f t="shared" si="49"/>
        <v>0</v>
      </c>
      <c r="N156" s="36">
        <f t="shared" si="49"/>
        <v>0</v>
      </c>
      <c r="O156" s="36">
        <f t="shared" si="49"/>
        <v>0</v>
      </c>
      <c r="P156" s="36">
        <f t="shared" si="49"/>
        <v>1498620.22</v>
      </c>
      <c r="Q156" s="36">
        <f t="shared" si="42"/>
        <v>3901379.7800000003</v>
      </c>
      <c r="R156" s="37">
        <f t="shared" si="43"/>
        <v>0.27752226296296295</v>
      </c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ht="21" customHeight="1" x14ac:dyDescent="0.25">
      <c r="A157" s="73" t="s">
        <v>281</v>
      </c>
      <c r="B157" s="74" t="s">
        <v>282</v>
      </c>
      <c r="C157" s="35">
        <v>5400000</v>
      </c>
      <c r="D157" s="33">
        <v>0</v>
      </c>
      <c r="E157" s="33">
        <v>0</v>
      </c>
      <c r="F157" s="33">
        <v>1498620.22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f t="shared" ref="P157" si="50">SUM(D157:O157)</f>
        <v>1498620.22</v>
      </c>
      <c r="Q157" s="35">
        <f t="shared" si="42"/>
        <v>3901379.7800000003</v>
      </c>
      <c r="R157" s="64">
        <f t="shared" si="43"/>
        <v>0.27752226296296295</v>
      </c>
      <c r="S157" s="8"/>
      <c r="T157" s="8"/>
    </row>
    <row r="158" spans="1:29" s="7" customFormat="1" ht="18.75" customHeight="1" x14ac:dyDescent="0.25">
      <c r="A158" s="38" t="s">
        <v>283</v>
      </c>
      <c r="B158" s="76"/>
      <c r="C158" s="39">
        <v>719551010</v>
      </c>
      <c r="D158" s="40">
        <f>+D13+D31+D78+D129+D155</f>
        <v>29866247.93</v>
      </c>
      <c r="E158" s="40">
        <f t="shared" ref="E158:O158" si="51">+E13+E31+E78+E129+E155</f>
        <v>31316189.619999994</v>
      </c>
      <c r="F158" s="40">
        <f t="shared" si="51"/>
        <v>46951923.139999993</v>
      </c>
      <c r="G158" s="40">
        <f t="shared" si="51"/>
        <v>35049268.480000004</v>
      </c>
      <c r="H158" s="40">
        <f t="shared" si="51"/>
        <v>0</v>
      </c>
      <c r="I158" s="40">
        <f t="shared" si="51"/>
        <v>0</v>
      </c>
      <c r="J158" s="40">
        <f t="shared" si="51"/>
        <v>0</v>
      </c>
      <c r="K158" s="40">
        <f t="shared" si="51"/>
        <v>0</v>
      </c>
      <c r="L158" s="40">
        <f t="shared" si="51"/>
        <v>0</v>
      </c>
      <c r="M158" s="40">
        <f t="shared" si="51"/>
        <v>0</v>
      </c>
      <c r="N158" s="40">
        <f t="shared" si="51"/>
        <v>0</v>
      </c>
      <c r="O158" s="40">
        <f t="shared" si="51"/>
        <v>0</v>
      </c>
      <c r="P158" s="40">
        <f>+P13+P31+P78+P129+P155</f>
        <v>143183629.16999999</v>
      </c>
      <c r="Q158" s="39">
        <f t="shared" si="42"/>
        <v>576367380.83000004</v>
      </c>
      <c r="R158" s="41">
        <f t="shared" si="43"/>
        <v>0.19899024138677809</v>
      </c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7" customFormat="1" ht="3.75" customHeight="1" x14ac:dyDescent="0.25">
      <c r="A159" s="3"/>
      <c r="B159" s="42"/>
      <c r="C159" s="4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s="44" customFormat="1" ht="3.75" customHeight="1" x14ac:dyDescent="0.2">
      <c r="B160" s="45"/>
      <c r="C160" s="46"/>
    </row>
    <row r="161" spans="1:29" s="7" customFormat="1" x14ac:dyDescent="0.25">
      <c r="A161" s="47" t="s">
        <v>284</v>
      </c>
      <c r="B161" s="48"/>
      <c r="C161" s="49"/>
      <c r="D161" s="50"/>
      <c r="E161" s="51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51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s="7" customFormat="1" ht="15.75" customHeight="1" x14ac:dyDescent="0.25">
      <c r="A162" s="62" t="s">
        <v>309</v>
      </c>
      <c r="B162" s="58"/>
      <c r="C162" s="58"/>
      <c r="D162" s="58"/>
      <c r="E162" s="60"/>
      <c r="F162" s="52"/>
      <c r="G162" s="87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9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s="7" customFormat="1" ht="30" customHeight="1" x14ac:dyDescent="0.25">
      <c r="A163" s="62" t="s">
        <v>310</v>
      </c>
      <c r="B163" s="58"/>
      <c r="C163" s="58"/>
      <c r="D163" s="58"/>
      <c r="E163" s="60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9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s="7" customFormat="1" ht="41.25" customHeight="1" x14ac:dyDescent="0.25">
      <c r="A164" s="110" t="s">
        <v>311</v>
      </c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61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s="7" customFormat="1" ht="12.75" customHeight="1" x14ac:dyDescent="0.25">
      <c r="A165" s="2"/>
      <c r="B165" s="52"/>
      <c r="C165" s="53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9.25" customHeight="1" x14ac:dyDescent="0.25">
      <c r="A166" s="82" t="s">
        <v>318</v>
      </c>
      <c r="C166" s="104" t="s">
        <v>285</v>
      </c>
      <c r="D166" s="104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112" t="s">
        <v>316</v>
      </c>
      <c r="R166" s="112"/>
    </row>
    <row r="167" spans="1:29" ht="17.25" customHeight="1" x14ac:dyDescent="0.25">
      <c r="A167" s="82"/>
      <c r="C167" s="80"/>
      <c r="D167" s="80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8"/>
      <c r="R167" s="78"/>
    </row>
    <row r="168" spans="1:29" ht="18.75" customHeight="1" x14ac:dyDescent="0.25">
      <c r="A168" s="82"/>
      <c r="C168" s="80"/>
      <c r="D168" s="80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8"/>
      <c r="R168" s="78"/>
    </row>
    <row r="169" spans="1:29" ht="18.75" customHeight="1" x14ac:dyDescent="0.25">
      <c r="A169"/>
      <c r="C169"/>
      <c r="D169"/>
      <c r="E169" s="85"/>
      <c r="F169"/>
      <c r="G169"/>
      <c r="H169"/>
      <c r="I169"/>
      <c r="J169"/>
      <c r="K169"/>
      <c r="L169"/>
      <c r="M169"/>
      <c r="N169"/>
      <c r="O169"/>
      <c r="P169"/>
      <c r="Q169"/>
      <c r="R169"/>
      <c r="Y169" s="89"/>
      <c r="Z169" s="89"/>
    </row>
    <row r="170" spans="1:29" ht="15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29" ht="19.5" customHeight="1" x14ac:dyDescent="0.25">
      <c r="A171" t="s">
        <v>319</v>
      </c>
      <c r="C171" s="81"/>
      <c r="D171" s="79"/>
      <c r="E171"/>
      <c r="F171"/>
      <c r="G171"/>
      <c r="H171"/>
      <c r="I171"/>
      <c r="J171"/>
      <c r="K171"/>
      <c r="L171"/>
      <c r="M171"/>
      <c r="N171"/>
      <c r="O171"/>
      <c r="P171"/>
      <c r="Q171" s="79"/>
      <c r="R171" s="79"/>
    </row>
    <row r="172" spans="1:29" s="1" customFormat="1" ht="18.75" customHeight="1" x14ac:dyDescent="0.25">
      <c r="A172" s="77" t="s">
        <v>317</v>
      </c>
      <c r="C172" s="109" t="s">
        <v>315</v>
      </c>
      <c r="D172" s="10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109" t="s">
        <v>308</v>
      </c>
      <c r="R172" s="109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84"/>
    </row>
    <row r="173" spans="1:29" ht="15" x14ac:dyDescent="0.25">
      <c r="A173" t="s">
        <v>321</v>
      </c>
      <c r="C173" s="103" t="s">
        <v>286</v>
      </c>
      <c r="D173" s="103"/>
      <c r="E173"/>
      <c r="F173"/>
      <c r="G173"/>
      <c r="H173"/>
      <c r="I173"/>
      <c r="J173"/>
      <c r="K173"/>
      <c r="L173"/>
      <c r="M173"/>
      <c r="N173"/>
      <c r="O173"/>
      <c r="P173"/>
      <c r="Q173" s="105" t="s">
        <v>320</v>
      </c>
      <c r="R173" s="105"/>
      <c r="S173" s="57"/>
      <c r="T173" s="57"/>
      <c r="X173" s="56"/>
      <c r="Y173" s="56"/>
    </row>
    <row r="174" spans="1:29" x14ac:dyDescent="0.25">
      <c r="C174" s="103"/>
      <c r="D174" s="103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1:2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</sheetData>
  <mergeCells count="18">
    <mergeCell ref="C173:D174"/>
    <mergeCell ref="C166:D166"/>
    <mergeCell ref="Q173:R173"/>
    <mergeCell ref="A6:R6"/>
    <mergeCell ref="A7:R7"/>
    <mergeCell ref="A8:R8"/>
    <mergeCell ref="A9:R9"/>
    <mergeCell ref="Q172:R172"/>
    <mergeCell ref="C172:D172"/>
    <mergeCell ref="A164:Q164"/>
    <mergeCell ref="Q166:R166"/>
    <mergeCell ref="Y169:Z169"/>
    <mergeCell ref="A10:B11"/>
    <mergeCell ref="C10:C11"/>
    <mergeCell ref="Q10:Q11"/>
    <mergeCell ref="R10:R11"/>
    <mergeCell ref="P10:P11"/>
    <mergeCell ref="D10:O10"/>
  </mergeCells>
  <pageMargins left="0.65" right="0.15748031496063" top="0.17" bottom="0.196850393700787" header="0.23" footer="0.15748031496063"/>
  <pageSetup scale="60" orientation="landscape" r:id="rId1"/>
  <headerFooter>
    <oddFooter>&amp;R&amp;8&amp;P/&amp;N</oddFooter>
  </headerFooter>
  <rowBreaks count="4" manualBreakCount="4">
    <brk id="50" max="17" man="1"/>
    <brk id="86" max="17" man="1"/>
    <brk id="123" max="17" man="1"/>
    <brk id="15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ABRIL</vt:lpstr>
      <vt:lpstr>ABRIL!Mayo</vt:lpstr>
      <vt:lpstr>ABRIL!MAYO_MENSUAL</vt:lpstr>
      <vt:lpstr>ABRIL!Print_Area</vt:lpstr>
      <vt:lpstr>ABRIL!Print_Titles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Chantal Then De Jesus</dc:creator>
  <cp:lastModifiedBy>Marian Chantal Then De Jesus</cp:lastModifiedBy>
  <cp:lastPrinted>2026-05-12T13:29:14Z</cp:lastPrinted>
  <dcterms:created xsi:type="dcterms:W3CDTF">2025-12-03T15:05:33Z</dcterms:created>
  <dcterms:modified xsi:type="dcterms:W3CDTF">2026-05-12T14:39:13Z</dcterms:modified>
</cp:coreProperties>
</file>