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ildred rodriguez\Desktop\Libre Acceso 2\FINANZAS\Informes Financieros\Relacion de Ingresos y Egresos\2022\Ejecucion de Gastos y Aplicaciones Financieras 2022\"/>
    </mc:Choice>
  </mc:AlternateContent>
  <xr:revisionPtr revIDLastSave="0" documentId="13_ncr:1_{A445E197-1917-4E42-9AC9-1D7C561E80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JECUCION ENERO 2022" sheetId="1" r:id="rId1"/>
  </sheets>
  <definedNames>
    <definedName name="_xlnm.Print_Titles" localSheetId="0">'EJECUCION ENERO 2022'!$7:$7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1" i="1" l="1"/>
  <c r="F118" i="1"/>
  <c r="F117" i="1"/>
  <c r="F114" i="1"/>
  <c r="F113" i="1"/>
  <c r="F109" i="1"/>
  <c r="F107" i="1"/>
  <c r="F106" i="1"/>
  <c r="F105" i="1"/>
  <c r="F103" i="1"/>
  <c r="F102" i="1"/>
  <c r="F100" i="1"/>
  <c r="F98" i="1"/>
  <c r="F97" i="1"/>
  <c r="F95" i="1"/>
  <c r="F94" i="1"/>
  <c r="F93" i="1"/>
  <c r="F92" i="1"/>
  <c r="F91" i="1"/>
  <c r="F88" i="1"/>
  <c r="F87" i="1"/>
  <c r="F86" i="1"/>
  <c r="F85" i="1"/>
  <c r="F84" i="1"/>
  <c r="F83" i="1"/>
  <c r="F81" i="1"/>
  <c r="F80" i="1"/>
  <c r="F78" i="1"/>
  <c r="F77" i="1"/>
  <c r="F76" i="1"/>
  <c r="F75" i="1"/>
  <c r="F73" i="1"/>
  <c r="F72" i="1"/>
  <c r="F71" i="1"/>
  <c r="F70" i="1"/>
  <c r="F68" i="1"/>
  <c r="F67" i="1"/>
  <c r="F66" i="1"/>
  <c r="F65" i="1"/>
  <c r="F63" i="1"/>
  <c r="F62" i="1"/>
  <c r="F61" i="1"/>
  <c r="F60" i="1"/>
  <c r="F58" i="1"/>
  <c r="F57" i="1"/>
  <c r="F56" i="1"/>
  <c r="F53" i="1"/>
  <c r="F51" i="1"/>
  <c r="F50" i="1"/>
  <c r="F49" i="1"/>
  <c r="F48" i="1"/>
  <c r="F47" i="1"/>
  <c r="F45" i="1"/>
  <c r="F44" i="1"/>
  <c r="F42" i="1"/>
  <c r="F41" i="1"/>
  <c r="F39" i="1"/>
  <c r="F38" i="1"/>
  <c r="F37" i="1"/>
  <c r="F35" i="1"/>
  <c r="F34" i="1"/>
  <c r="F32" i="1"/>
  <c r="F31" i="1"/>
  <c r="F29" i="1"/>
  <c r="F28" i="1"/>
  <c r="F26" i="1"/>
  <c r="F25" i="1"/>
  <c r="F24" i="1"/>
  <c r="F23" i="1"/>
  <c r="F20" i="1"/>
  <c r="F19" i="1"/>
  <c r="F18" i="1"/>
  <c r="F16" i="1"/>
  <c r="F14" i="1"/>
  <c r="F13" i="1"/>
  <c r="F12" i="1"/>
  <c r="F11" i="1"/>
  <c r="F120" i="1" l="1"/>
  <c r="D120" i="1"/>
  <c r="C120" i="1"/>
  <c r="F116" i="1"/>
  <c r="D116" i="1"/>
  <c r="C116" i="1"/>
  <c r="F112" i="1"/>
  <c r="D112" i="1"/>
  <c r="C112" i="1"/>
  <c r="F108" i="1"/>
  <c r="F104" i="1"/>
  <c r="F101" i="1"/>
  <c r="F99" i="1"/>
  <c r="F96" i="1"/>
  <c r="F90" i="1"/>
  <c r="F82" i="1"/>
  <c r="F79" i="1"/>
  <c r="F74" i="1"/>
  <c r="F69" i="1"/>
  <c r="F64" i="1"/>
  <c r="F59" i="1"/>
  <c r="F55" i="1"/>
  <c r="F52" i="1"/>
  <c r="F46" i="1"/>
  <c r="F43" i="1"/>
  <c r="F40" i="1"/>
  <c r="F36" i="1"/>
  <c r="F33" i="1"/>
  <c r="F30" i="1"/>
  <c r="F27" i="1"/>
  <c r="F22" i="1"/>
  <c r="F17" i="1"/>
  <c r="F15" i="1"/>
  <c r="F10" i="1"/>
  <c r="C122" i="1" l="1"/>
  <c r="D122" i="1"/>
  <c r="F122" i="1"/>
  <c r="F89" i="1"/>
  <c r="F54" i="1"/>
  <c r="F21" i="1"/>
  <c r="F9" i="1"/>
  <c r="E10" i="1"/>
  <c r="D10" i="1"/>
  <c r="E108" i="1"/>
  <c r="E104" i="1"/>
  <c r="E96" i="1"/>
  <c r="E90" i="1"/>
  <c r="E82" i="1"/>
  <c r="E79" i="1"/>
  <c r="E74" i="1"/>
  <c r="E69" i="1"/>
  <c r="E64" i="1"/>
  <c r="E59" i="1"/>
  <c r="E55" i="1"/>
  <c r="E52" i="1"/>
  <c r="E46" i="1"/>
  <c r="E43" i="1"/>
  <c r="E40" i="1"/>
  <c r="E36" i="1"/>
  <c r="E33" i="1"/>
  <c r="E30" i="1"/>
  <c r="E27" i="1"/>
  <c r="E22" i="1"/>
  <c r="E17" i="1"/>
  <c r="E15" i="1"/>
  <c r="D108" i="1"/>
  <c r="D104" i="1"/>
  <c r="D96" i="1"/>
  <c r="D90" i="1"/>
  <c r="D82" i="1"/>
  <c r="D79" i="1"/>
  <c r="D74" i="1"/>
  <c r="D69" i="1"/>
  <c r="D64" i="1"/>
  <c r="D59" i="1"/>
  <c r="D55" i="1"/>
  <c r="D52" i="1"/>
  <c r="D46" i="1"/>
  <c r="D43" i="1"/>
  <c r="D40" i="1"/>
  <c r="D36" i="1"/>
  <c r="D33" i="1"/>
  <c r="D30" i="1"/>
  <c r="D27" i="1"/>
  <c r="D22" i="1"/>
  <c r="D17" i="1"/>
  <c r="D15" i="1"/>
  <c r="C104" i="1"/>
  <c r="C101" i="1"/>
  <c r="C99" i="1"/>
  <c r="C96" i="1"/>
  <c r="C90" i="1"/>
  <c r="C82" i="1"/>
  <c r="C79" i="1"/>
  <c r="C74" i="1"/>
  <c r="C69" i="1"/>
  <c r="C64" i="1"/>
  <c r="C59" i="1"/>
  <c r="C55" i="1"/>
  <c r="C108" i="1"/>
  <c r="C52" i="1"/>
  <c r="C46" i="1"/>
  <c r="C43" i="1"/>
  <c r="C40" i="1"/>
  <c r="C36" i="1"/>
  <c r="C33" i="1"/>
  <c r="C30" i="1"/>
  <c r="C27" i="1"/>
  <c r="C22" i="1"/>
  <c r="C17" i="1"/>
  <c r="C15" i="1"/>
  <c r="C10" i="1"/>
  <c r="E21" i="1" l="1"/>
  <c r="E89" i="1"/>
  <c r="D21" i="1"/>
  <c r="F110" i="1"/>
  <c r="F124" i="1" s="1"/>
  <c r="D89" i="1"/>
  <c r="D54" i="1"/>
  <c r="C21" i="1"/>
  <c r="E54" i="1"/>
  <c r="C9" i="1"/>
  <c r="C89" i="1"/>
  <c r="C54" i="1"/>
  <c r="D9" i="1"/>
  <c r="E9" i="1"/>
  <c r="C110" i="1" l="1"/>
  <c r="E110" i="1"/>
  <c r="D110" i="1"/>
</calcChain>
</file>

<file path=xl/sharedStrings.xml><?xml version="1.0" encoding="utf-8"?>
<sst xmlns="http://schemas.openxmlformats.org/spreadsheetml/2006/main" count="253" uniqueCount="235">
  <si>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</si>
  <si>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</si>
  <si>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</si>
  <si>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</si>
  <si>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</si>
  <si>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</si>
  <si>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</si>
  <si>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Enero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</si>
  <si>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</si>
  <si>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</si>
  <si>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</si>
  <si>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</si>
  <si>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</si>
  <si>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</si>
  <si>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</si>
  <si>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</si>
  <si>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</si>
  <si>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</si>
  <si>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</si>
  <si>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</si>
  <si>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</si>
  <si>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</si>
  <si>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</si>
  <si>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</si>
  <si>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</si>
  <si>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</si>
  <si>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</si>
  <si>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</si>
  <si>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</si>
  <si>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</si>
  <si>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</si>
  <si>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</si>
  <si>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</si>
  <si>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</si>
  <si>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</si>
  <si>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</si>
  <si>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</si>
  <si>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</si>
  <si>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</si>
  <si>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</si>
  <si>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</si>
  <si>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</si>
  <si>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</si>
  <si>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</si>
  <si>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</si>
  <si>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</si>
  <si>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</si>
  <si>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</si>
  <si>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</si>
  <si>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</si>
  <si>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</si>
  <si>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</si>
  <si>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</si>
  <si>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</si>
  <si>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</si>
  <si>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</si>
  <si>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</si>
  <si>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</si>
  <si>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</si>
  <si>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</si>
  <si>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</si>
  <si>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</si>
  <si>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</si>
  <si>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</si>
  <si>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</si>
  <si>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</si>
  <si>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</si>
  <si>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</si>
  <si>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</si>
  <si>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</si>
  <si>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</si>
  <si>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</si>
  <si>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</si>
  <si>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</si>
  <si>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</si>
  <si>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</si>
  <si>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</si>
  <si>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</si>
  <si>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</si>
  <si>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</si>
  <si>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</si>
  <si>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</si>
  <si>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</si>
  <si>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</si>
  <si>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</si>
  <si>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</si>
  <si>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</si>
  <si>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</si>
  <si>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</si>
  <si>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</si>
  <si>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</si>
  <si>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</si>
  <si>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</si>
  <si>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</si>
  <si>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</si>
  <si>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</si>
  <si>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</si>
  <si>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</si>
  <si>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</si>
  <si>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</si>
  <si>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</si>
  <si>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</si>
  <si>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</si>
  <si>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</si>
  <si>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</si>
  <si>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</si>
  <si>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</si>
  <si>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</si>
  <si>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</si>
  <si>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</si>
  <si>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</si>
  <si>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</si>
  <si>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</si>
  <si>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</si>
  <si>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</si>
  <si>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</si>
  <si>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</si>
  <si>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</si>
  <si>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</si>
  <si>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</si>
  <si>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</si>
  <si>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</si>
  <si>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</si>
  <si>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</si>
  <si>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</si>
  <si>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</si>
  <si>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</si>
  <si>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</si>
  <si>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</si>
  <si>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</si>
  <si>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</si>
  <si>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</si>
  <si>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</si>
  <si>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</si>
  <si>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</si>
  <si>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</si>
  <si>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</si>
  <si>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</si>
  <si>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</si>
  <si>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</si>
  <si>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</si>
  <si>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</si>
  <si>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</si>
  <si>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</si>
  <si>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</si>
  <si>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</si>
  <si>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</si>
  <si>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</si>
  <si>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</si>
  <si>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</si>
  <si>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</si>
  <si>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</si>
  <si>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</si>
  <si>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</si>
  <si>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</si>
  <si>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</si>
  <si>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</si>
  <si>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</si>
  <si>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</si>
  <si>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</si>
  <si>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</si>
  <si>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</si>
  <si>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</si>
  <si>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</si>
  <si>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</si>
  <si>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</si>
  <si>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</si>
  <si>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</si>
  <si>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</si>
  <si>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</si>
  <si>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</si>
  <si>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</si>
  <si>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</si>
  <si>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</si>
  <si>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</si>
  <si>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</si>
  <si>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</si>
  <si>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</si>
  <si>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</si>
  <si>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</si>
  <si>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</si>
  <si>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</si>
  <si>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</si>
  <si>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</si>
  <si>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</si>
  <si>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</si>
  <si>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</si>
  <si>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</si>
  <si>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</si>
  <si>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</si>
  <si>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</si>
  <si>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</si>
  <si>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</si>
  <si>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</si>
  <si>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</si>
  <si>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</si>
  <si>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</si>
  <si>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</si>
  <si>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</si>
  <si>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</si>
  <si>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</si>
  <si>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</si>
  <si>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</si>
  <si>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</si>
  <si>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</si>
  <si>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</si>
  <si>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</si>
  <si>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</si>
  <si>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</si>
  <si>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</si>
  <si>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</si>
  <si>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</si>
  <si>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</si>
  <si>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</si>
  <si>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</si>
  <si>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</si>
  <si>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</si>
  <si>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</si>
  <si>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</si>
  <si>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</si>
  <si>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</si>
  <si>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</si>
  <si>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</si>
  <si>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</si>
  <si>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</si>
  <si>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 xml:space="preserve">  -    </t>
  </si>
  <si>
    <t>TOTAL GASTOS Y APLICACIONES FINANCIERAS</t>
  </si>
  <si>
    <t>EJECUCIÓN DE GASTOS Y APLICACIONES FINANCIERAS ENERO 2022</t>
  </si>
  <si>
    <t>Total Ejecutado</t>
  </si>
  <si>
    <t>Preparado por</t>
  </si>
  <si>
    <t>Revisado por</t>
  </si>
  <si>
    <t>Arosa Echenique</t>
  </si>
  <si>
    <t>Mildred Rodríguez</t>
  </si>
  <si>
    <t>Analista de Presupuesto</t>
  </si>
  <si>
    <t>Encargada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</si>
</sst>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b/>
      <sz val="11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3" fontId="4" fillId="0" borderId="0" xfId="1" applyFont="1" applyAlignment="1">
      <alignment horizontal="left" vertical="center"/>
    </xf>
    <xf numFmtId="43" fontId="6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43" fontId="8" fillId="3" borderId="0" xfId="1" applyFont="1" applyFill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43" fontId="11" fillId="0" borderId="0" xfId="1" applyFont="1" applyFill="1" applyAlignment="1">
      <alignment horizontal="right" vertical="center" shrinkToFit="1"/>
    </xf>
    <xf numFmtId="43" fontId="11" fillId="0" borderId="0" xfId="1" applyFont="1" applyAlignment="1">
      <alignment horizontal="right" vertical="center" shrinkToFit="1"/>
    </xf>
    <xf numFmtId="0" fontId="2" fillId="0" borderId="0" xfId="0" applyFont="1" applyAlignment="1">
      <alignment horizontal="left" vertical="center" wrapText="1"/>
    </xf>
    <xf numFmtId="43" fontId="2" fillId="0" borderId="0" xfId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43" fontId="8" fillId="4" borderId="0" xfId="1" applyFont="1" applyFill="1" applyAlignment="1">
      <alignment horizontal="center" vertical="center" shrinkToFi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43" fontId="7" fillId="5" borderId="0" xfId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43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4" fontId="7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43" fontId="7" fillId="4" borderId="0" xfId="0" applyNumberFormat="1" applyFont="1" applyFill="1" applyAlignment="1">
      <alignment horizontal="right" vertical="center"/>
    </xf>
    <xf numFmtId="43" fontId="8" fillId="4" borderId="0" xfId="1" applyFont="1" applyFill="1" applyAlignment="1">
      <alignment horizontal="right" vertical="center" shrinkToFit="1"/>
    </xf>
    <xf numFmtId="0" fontId="2" fillId="0" borderId="0" xfId="0" applyFont="1" applyAlignment="1">
      <alignment vertical="center" wrapText="1"/>
    </xf>
    <xf numFmtId="0" fontId="7" fillId="4" borderId="0" xfId="0" applyFont="1" applyFill="1" applyAlignment="1">
      <alignment horizontal="right" vertical="center"/>
    </xf>
    <xf numFmtId="43" fontId="7" fillId="5" borderId="0" xfId="1" applyFont="1" applyFill="1" applyAlignment="1">
      <alignment horizontal="right" vertical="center"/>
    </xf>
    <xf numFmtId="43" fontId="7" fillId="4" borderId="0" xfId="1" applyFont="1" applyFill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43" fontId="12" fillId="2" borderId="0" xfId="0" applyNumberFormat="1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232833</xdr:colOff>
      <xdr:row>0</xdr:row>
      <xdr:rowOff>84669</xdr:rowOff>
    </xdr:from>
    <xdr:to>
      <xdr:col>6</xdr:col>
      <xdr:colOff>63500</xdr:colOff>
      <xdr:row>5</xdr:row>
      <xdr:rowOff>137743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C6C77-E73F-473C-72BB-F6ADB059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33" y="84669"/>
          <a:ext cx="1217084" cy="9526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254000</xdr:colOff>
      <xdr:row>1</xdr:row>
      <xdr:rowOff>46742</xdr:rowOff>
    </xdr:from>
    <xdr:to>
      <xdr:col>1</xdr:col>
      <xdr:colOff>1537060</xdr:colOff>
      <xdr:row>5</xdr:row>
      <xdr:rowOff>42334</xdr:rowOff>
    </xdr:to>
    <xdr:pic>
      <xdr:nvPicPr>
        <xdr:cNvPr id="4" name="Picture 3" descr="Text&#10;&#10;Description automatically generated">
          <a:extLst>
            <a:ext uri="{FF2B5EF4-FFF2-40B4-BE49-F238E27FC236}">
              <a16:creationId xmlns:a16="http://schemas.microsoft.com/office/drawing/2014/main" id="{6377192A-4A81-1466-ECCB-2DDCAA8F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26659"/>
          <a:ext cx="1801643" cy="7152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1"/>
  <sheetViews>
    <sheetView showGridLines="0" tabSelected="1" topLeftCell="A124" zoomScale="90" zoomScaleNormal="90" workbookViewId="0">
      <selection activeCell="D134" sqref="D134"/>
    </sheetView>
  </sheetViews>
  <sheetFormatPr defaultColWidth="8.7265625" defaultRowHeight="14" x14ac:dyDescent="0.35"/>
  <cols>
    <col min="1" max="1" width="7.7265625" style="8" customWidth="1"/>
    <col min="2" max="2" width="47.1796875" style="6" customWidth="1"/>
    <col min="3" max="3" width="21.453125" style="6" bestFit="1" customWidth="1"/>
    <col min="4" max="4" width="21" style="6" bestFit="1" customWidth="1"/>
    <col min="5" max="5" width="19.81640625" style="6" customWidth="1"/>
    <col min="6" max="6" width="20.81640625" style="6" customWidth="1"/>
    <col min="7" max="16384" width="8.7265625" style="6"/>
  </cols>
  <sheetData>
    <row r="1" spans="1:6" x14ac:dyDescent="0.35">
      <c r="A1" s="38" t="s">
        <v>0</v>
      </c>
      <c r="B1" s="38"/>
      <c r="C1" s="38"/>
      <c r="D1" s="38"/>
      <c r="E1" s="38"/>
      <c r="F1" s="38"/>
    </row>
    <row r="2" spans="1:6" x14ac:dyDescent="0.35">
      <c r="A2" s="39" t="s">
        <v>1</v>
      </c>
      <c r="B2" s="39"/>
      <c r="C2" s="39"/>
      <c r="D2" s="39"/>
      <c r="E2" s="39"/>
      <c r="F2" s="39"/>
    </row>
    <row r="3" spans="1:6" x14ac:dyDescent="0.35">
      <c r="A3" s="39" t="s">
        <v>2</v>
      </c>
      <c r="B3" s="39"/>
      <c r="C3" s="39"/>
      <c r="D3" s="39"/>
      <c r="E3" s="39"/>
      <c r="F3" s="39"/>
    </row>
    <row r="4" spans="1:6" x14ac:dyDescent="0.35">
      <c r="A4" s="39" t="s">
        <v>227</v>
      </c>
      <c r="B4" s="39"/>
      <c r="C4" s="39"/>
      <c r="D4" s="39"/>
      <c r="E4" s="39"/>
      <c r="F4" s="39"/>
    </row>
    <row r="5" spans="1:6" x14ac:dyDescent="0.35">
      <c r="A5" s="39" t="s">
        <v>3</v>
      </c>
      <c r="B5" s="39"/>
      <c r="C5" s="39"/>
      <c r="D5" s="39"/>
      <c r="E5" s="39"/>
      <c r="F5" s="39"/>
    </row>
    <row r="6" spans="1:6" x14ac:dyDescent="0.35">
      <c r="A6" s="1"/>
      <c r="B6" s="1"/>
      <c r="C6" s="2"/>
      <c r="D6" s="3"/>
      <c r="E6" s="3"/>
    </row>
    <row r="7" spans="1:6" ht="25" x14ac:dyDescent="0.35">
      <c r="A7" s="34" t="s">
        <v>4</v>
      </c>
      <c r="B7" s="35"/>
      <c r="C7" s="4" t="s">
        <v>5</v>
      </c>
      <c r="D7" s="4" t="s">
        <v>6</v>
      </c>
      <c r="E7" s="4" t="s">
        <v>7</v>
      </c>
      <c r="F7" s="36" t="s">
        <v>228</v>
      </c>
    </row>
    <row r="8" spans="1:6" s="7" customFormat="1" x14ac:dyDescent="0.35">
      <c r="A8" s="10" t="s">
        <v>8</v>
      </c>
      <c r="B8" s="9" t="s">
        <v>9</v>
      </c>
      <c r="C8" s="11"/>
      <c r="D8" s="11"/>
      <c r="E8" s="11"/>
      <c r="F8" s="11"/>
    </row>
    <row r="9" spans="1:6" s="5" customFormat="1" x14ac:dyDescent="0.35">
      <c r="A9" s="18">
        <v>2.1</v>
      </c>
      <c r="B9" s="18" t="s">
        <v>10</v>
      </c>
      <c r="C9" s="19">
        <f>C10+C15+C17</f>
        <v>349947861</v>
      </c>
      <c r="D9" s="19">
        <f t="shared" ref="D9:E9" si="0">D10+D15+D17</f>
        <v>1.7898855730891228E-9</v>
      </c>
      <c r="E9" s="29">
        <f t="shared" si="0"/>
        <v>0</v>
      </c>
      <c r="F9" s="19">
        <f>F10+F15+F17</f>
        <v>0</v>
      </c>
    </row>
    <row r="10" spans="1:6" s="5" customFormat="1" x14ac:dyDescent="0.35">
      <c r="A10" s="20" t="s">
        <v>11</v>
      </c>
      <c r="B10" s="21" t="s">
        <v>12</v>
      </c>
      <c r="C10" s="22">
        <f>SUM(C11:C14)</f>
        <v>261866013</v>
      </c>
      <c r="D10" s="22">
        <f t="shared" ref="D10:E10" si="1">SUM(D11:D14)</f>
        <v>1.7898855730891228E-9</v>
      </c>
      <c r="E10" s="22">
        <f t="shared" si="1"/>
        <v>0</v>
      </c>
      <c r="F10" s="22">
        <f>SUM(F11:F14)</f>
        <v>0</v>
      </c>
    </row>
    <row r="11" spans="1:6" s="5" customFormat="1" x14ac:dyDescent="0.35">
      <c r="A11" s="12" t="s">
        <v>13</v>
      </c>
      <c r="B11" s="13" t="s">
        <v>14</v>
      </c>
      <c r="C11" s="14">
        <v>235272012</v>
      </c>
      <c r="D11" s="15">
        <v>-97008153.780000001</v>
      </c>
      <c r="E11" s="15">
        <v>0</v>
      </c>
      <c r="F11" s="15">
        <f>+E11</f>
        <v>0</v>
      </c>
    </row>
    <row r="12" spans="1:6" s="5" customFormat="1" x14ac:dyDescent="0.35">
      <c r="A12" s="12" t="s">
        <v>15</v>
      </c>
      <c r="B12" s="13" t="s">
        <v>16</v>
      </c>
      <c r="C12" s="14">
        <v>5106000</v>
      </c>
      <c r="D12" s="15">
        <v>96924166.700000003</v>
      </c>
      <c r="E12" s="15">
        <v>0</v>
      </c>
      <c r="F12" s="15">
        <f t="shared" ref="F12:F14" si="2">+E12</f>
        <v>0</v>
      </c>
    </row>
    <row r="13" spans="1:6" s="5" customFormat="1" x14ac:dyDescent="0.35">
      <c r="A13" s="12" t="s">
        <v>17</v>
      </c>
      <c r="B13" s="12" t="s">
        <v>18</v>
      </c>
      <c r="C13" s="14">
        <v>19588001</v>
      </c>
      <c r="D13" s="14">
        <v>0</v>
      </c>
      <c r="E13" s="14">
        <v>0</v>
      </c>
      <c r="F13" s="15">
        <f t="shared" si="2"/>
        <v>0</v>
      </c>
    </row>
    <row r="14" spans="1:6" s="5" customFormat="1" x14ac:dyDescent="0.35">
      <c r="A14" s="12" t="s">
        <v>19</v>
      </c>
      <c r="B14" s="12" t="s">
        <v>20</v>
      </c>
      <c r="C14" s="14">
        <v>1900000</v>
      </c>
      <c r="D14" s="14">
        <v>83987.08</v>
      </c>
      <c r="E14" s="14">
        <v>0</v>
      </c>
      <c r="F14" s="15">
        <f t="shared" si="2"/>
        <v>0</v>
      </c>
    </row>
    <row r="15" spans="1:6" s="5" customFormat="1" x14ac:dyDescent="0.35">
      <c r="A15" s="20" t="s">
        <v>21</v>
      </c>
      <c r="B15" s="21" t="s">
        <v>22</v>
      </c>
      <c r="C15" s="22">
        <f>SUM(C16)</f>
        <v>53038209</v>
      </c>
      <c r="D15" s="22">
        <f>SUM(D16)</f>
        <v>0</v>
      </c>
      <c r="E15" s="22">
        <f>SUM(E16)</f>
        <v>0</v>
      </c>
      <c r="F15" s="22">
        <f>SUM(F16)</f>
        <v>0</v>
      </c>
    </row>
    <row r="16" spans="1:6" s="5" customFormat="1" x14ac:dyDescent="0.35">
      <c r="A16" s="12" t="s">
        <v>23</v>
      </c>
      <c r="B16" s="12" t="s">
        <v>24</v>
      </c>
      <c r="C16" s="14">
        <v>53038209</v>
      </c>
      <c r="D16" s="14">
        <v>0</v>
      </c>
      <c r="E16" s="14">
        <v>0</v>
      </c>
      <c r="F16" s="15">
        <f>+E16</f>
        <v>0</v>
      </c>
    </row>
    <row r="17" spans="1:6" s="5" customFormat="1" x14ac:dyDescent="0.35">
      <c r="A17" s="20" t="s">
        <v>25</v>
      </c>
      <c r="B17" s="21" t="s">
        <v>26</v>
      </c>
      <c r="C17" s="22">
        <f>SUM(C18:C20)</f>
        <v>35043639</v>
      </c>
      <c r="D17" s="22">
        <f>SUM(D18:D20)</f>
        <v>0</v>
      </c>
      <c r="E17" s="22">
        <f>SUM(E18:E20)</f>
        <v>0</v>
      </c>
      <c r="F17" s="22">
        <f>SUM(F18:F20)</f>
        <v>0</v>
      </c>
    </row>
    <row r="18" spans="1:6" s="5" customFormat="1" x14ac:dyDescent="0.35">
      <c r="A18" s="12" t="s">
        <v>27</v>
      </c>
      <c r="B18" s="12" t="s">
        <v>28</v>
      </c>
      <c r="C18" s="14">
        <v>16139825</v>
      </c>
      <c r="D18" s="14">
        <v>0</v>
      </c>
      <c r="E18" s="14">
        <v>0</v>
      </c>
      <c r="F18" s="15">
        <f t="shared" ref="F18:F20" si="3">+E18</f>
        <v>0</v>
      </c>
    </row>
    <row r="19" spans="1:6" x14ac:dyDescent="0.35">
      <c r="A19" s="12" t="s">
        <v>29</v>
      </c>
      <c r="B19" s="12" t="s">
        <v>30</v>
      </c>
      <c r="C19" s="14">
        <v>17053644</v>
      </c>
      <c r="D19" s="14">
        <v>0</v>
      </c>
      <c r="E19" s="14">
        <v>0</v>
      </c>
      <c r="F19" s="15">
        <f t="shared" si="3"/>
        <v>0</v>
      </c>
    </row>
    <row r="20" spans="1:6" x14ac:dyDescent="0.35">
      <c r="A20" s="12" t="s">
        <v>31</v>
      </c>
      <c r="B20" s="12" t="s">
        <v>32</v>
      </c>
      <c r="C20" s="14">
        <v>1850170</v>
      </c>
      <c r="D20" s="14">
        <v>0</v>
      </c>
      <c r="E20" s="14">
        <v>0</v>
      </c>
      <c r="F20" s="15">
        <f t="shared" si="3"/>
        <v>0</v>
      </c>
    </row>
    <row r="21" spans="1:6" s="5" customFormat="1" x14ac:dyDescent="0.35">
      <c r="A21" s="18">
        <v>2.2000000000000002</v>
      </c>
      <c r="B21" s="18" t="s">
        <v>33</v>
      </c>
      <c r="C21" s="19">
        <f>C22+C27+C30+C33+C36+C40+C43+C46+C52</f>
        <v>266889665</v>
      </c>
      <c r="D21" s="19">
        <f>D22+D27+D30+D33+D36+D40+D43+D46+D52</f>
        <v>-64026220.310000002</v>
      </c>
      <c r="E21" s="19">
        <f>E22+E27+E30+E33+E36+E40+E43+E46+E52</f>
        <v>0</v>
      </c>
      <c r="F21" s="19">
        <f>F22+F27+F30+F33+F36+F40+F43+F46+F52</f>
        <v>0</v>
      </c>
    </row>
    <row r="22" spans="1:6" s="5" customFormat="1" x14ac:dyDescent="0.35">
      <c r="A22" s="20" t="s">
        <v>34</v>
      </c>
      <c r="B22" s="21" t="s">
        <v>35</v>
      </c>
      <c r="C22" s="22">
        <f>SUM(C23:C26)</f>
        <v>15631659</v>
      </c>
      <c r="D22" s="22">
        <f>SUM(D23:D26)</f>
        <v>-3500000</v>
      </c>
      <c r="E22" s="22">
        <f>SUM(E23:E26)</f>
        <v>0</v>
      </c>
      <c r="F22" s="22">
        <f>SUM(F23:F26)</f>
        <v>0</v>
      </c>
    </row>
    <row r="23" spans="1:6" x14ac:dyDescent="0.35">
      <c r="A23" s="12" t="s">
        <v>36</v>
      </c>
      <c r="B23" s="12" t="s">
        <v>37</v>
      </c>
      <c r="C23" s="14">
        <v>3000000</v>
      </c>
      <c r="D23" s="15">
        <v>-1500000</v>
      </c>
      <c r="E23" s="15">
        <v>0</v>
      </c>
      <c r="F23" s="15">
        <f t="shared" ref="F23:F26" si="4">+E23</f>
        <v>0</v>
      </c>
    </row>
    <row r="24" spans="1:6" x14ac:dyDescent="0.35">
      <c r="A24" s="12" t="s">
        <v>38</v>
      </c>
      <c r="B24" s="12" t="s">
        <v>39</v>
      </c>
      <c r="C24" s="14">
        <v>4000000</v>
      </c>
      <c r="D24" s="15">
        <v>0</v>
      </c>
      <c r="E24" s="15">
        <v>0</v>
      </c>
      <c r="F24" s="15">
        <f t="shared" si="4"/>
        <v>0</v>
      </c>
    </row>
    <row r="25" spans="1:6" x14ac:dyDescent="0.35">
      <c r="A25" s="12" t="s">
        <v>40</v>
      </c>
      <c r="B25" s="12" t="s">
        <v>41</v>
      </c>
      <c r="C25" s="14">
        <v>3631659</v>
      </c>
      <c r="D25" s="15">
        <v>0</v>
      </c>
      <c r="E25" s="15">
        <v>0</v>
      </c>
      <c r="F25" s="15">
        <f t="shared" si="4"/>
        <v>0</v>
      </c>
    </row>
    <row r="26" spans="1:6" x14ac:dyDescent="0.35">
      <c r="A26" s="12" t="s">
        <v>42</v>
      </c>
      <c r="B26" s="12" t="s">
        <v>43</v>
      </c>
      <c r="C26" s="14">
        <v>5000000</v>
      </c>
      <c r="D26" s="15">
        <v>-2000000</v>
      </c>
      <c r="E26" s="15">
        <v>0</v>
      </c>
      <c r="F26" s="15">
        <f t="shared" si="4"/>
        <v>0</v>
      </c>
    </row>
    <row r="27" spans="1:6" s="5" customFormat="1" ht="28" x14ac:dyDescent="0.35">
      <c r="A27" s="20" t="s">
        <v>44</v>
      </c>
      <c r="B27" s="21" t="s">
        <v>45</v>
      </c>
      <c r="C27" s="22">
        <f>SUM(C28:C29)</f>
        <v>9218500</v>
      </c>
      <c r="D27" s="22">
        <f>SUM(D28:D29)</f>
        <v>-2120000</v>
      </c>
      <c r="E27" s="22">
        <f>SUM(E28:E29)</f>
        <v>0</v>
      </c>
      <c r="F27" s="22">
        <f>SUM(F28:F29)</f>
        <v>0</v>
      </c>
    </row>
    <row r="28" spans="1:6" x14ac:dyDescent="0.35">
      <c r="A28" s="12" t="s">
        <v>46</v>
      </c>
      <c r="B28" s="12" t="s">
        <v>47</v>
      </c>
      <c r="C28" s="14">
        <v>5000000</v>
      </c>
      <c r="D28" s="14">
        <v>0</v>
      </c>
      <c r="E28" s="14">
        <v>0</v>
      </c>
      <c r="F28" s="15">
        <f t="shared" ref="F28:F29" si="5">+E28</f>
        <v>0</v>
      </c>
    </row>
    <row r="29" spans="1:6" x14ac:dyDescent="0.35">
      <c r="A29" s="12" t="s">
        <v>48</v>
      </c>
      <c r="B29" s="12" t="s">
        <v>49</v>
      </c>
      <c r="C29" s="14">
        <v>4218500</v>
      </c>
      <c r="D29" s="14">
        <v>-2120000</v>
      </c>
      <c r="E29" s="14">
        <v>0</v>
      </c>
      <c r="F29" s="15">
        <f t="shared" si="5"/>
        <v>0</v>
      </c>
    </row>
    <row r="30" spans="1:6" s="5" customFormat="1" x14ac:dyDescent="0.35">
      <c r="A30" s="20" t="s">
        <v>50</v>
      </c>
      <c r="B30" s="21" t="s">
        <v>51</v>
      </c>
      <c r="C30" s="22">
        <f>SUM(C31:C32)</f>
        <v>47000000</v>
      </c>
      <c r="D30" s="22">
        <f>SUM(D31:D32)</f>
        <v>0</v>
      </c>
      <c r="E30" s="22">
        <f>SUM(E31:E32)</f>
        <v>0</v>
      </c>
      <c r="F30" s="22">
        <f>SUM(F31:F32)</f>
        <v>0</v>
      </c>
    </row>
    <row r="31" spans="1:6" x14ac:dyDescent="0.35">
      <c r="A31" s="12" t="s">
        <v>52</v>
      </c>
      <c r="B31" s="12" t="s">
        <v>53</v>
      </c>
      <c r="C31" s="14">
        <v>46900000</v>
      </c>
      <c r="D31" s="14">
        <v>0</v>
      </c>
      <c r="E31" s="14">
        <v>0</v>
      </c>
      <c r="F31" s="15">
        <f t="shared" ref="F31:F32" si="6">+E31</f>
        <v>0</v>
      </c>
    </row>
    <row r="32" spans="1:6" x14ac:dyDescent="0.35">
      <c r="A32" s="12" t="s">
        <v>54</v>
      </c>
      <c r="B32" s="12" t="s">
        <v>55</v>
      </c>
      <c r="C32" s="14">
        <v>100000</v>
      </c>
      <c r="D32" s="15">
        <v>0</v>
      </c>
      <c r="E32" s="15">
        <v>0</v>
      </c>
      <c r="F32" s="15">
        <f t="shared" si="6"/>
        <v>0</v>
      </c>
    </row>
    <row r="33" spans="1:6" s="5" customFormat="1" x14ac:dyDescent="0.35">
      <c r="A33" s="20" t="s">
        <v>56</v>
      </c>
      <c r="B33" s="21" t="s">
        <v>57</v>
      </c>
      <c r="C33" s="22">
        <f>SUM(C34:C35)</f>
        <v>400000</v>
      </c>
      <c r="D33" s="22">
        <f>SUM(D34:D35)</f>
        <v>0</v>
      </c>
      <c r="E33" s="22">
        <f>SUM(E34:E35)</f>
        <v>0</v>
      </c>
      <c r="F33" s="22">
        <f>SUM(F34:F35)</f>
        <v>0</v>
      </c>
    </row>
    <row r="34" spans="1:6" x14ac:dyDescent="0.35">
      <c r="A34" s="13" t="s">
        <v>58</v>
      </c>
      <c r="B34" s="16" t="s">
        <v>59</v>
      </c>
      <c r="C34" s="17">
        <v>100000</v>
      </c>
      <c r="D34" s="17">
        <v>0</v>
      </c>
      <c r="E34" s="17">
        <v>0</v>
      </c>
      <c r="F34" s="15">
        <f t="shared" ref="F34:F35" si="7">+E34</f>
        <v>0</v>
      </c>
    </row>
    <row r="35" spans="1:6" x14ac:dyDescent="0.35">
      <c r="A35" s="13" t="s">
        <v>60</v>
      </c>
      <c r="B35" s="16" t="s">
        <v>61</v>
      </c>
      <c r="C35" s="17">
        <v>300000</v>
      </c>
      <c r="D35" s="17">
        <v>0</v>
      </c>
      <c r="E35" s="17">
        <v>0</v>
      </c>
      <c r="F35" s="15">
        <f t="shared" si="7"/>
        <v>0</v>
      </c>
    </row>
    <row r="36" spans="1:6" s="5" customFormat="1" x14ac:dyDescent="0.35">
      <c r="A36" s="20" t="s">
        <v>62</v>
      </c>
      <c r="B36" s="21" t="s">
        <v>63</v>
      </c>
      <c r="C36" s="22">
        <f>SUM(C37:C39)</f>
        <v>12648897</v>
      </c>
      <c r="D36" s="22">
        <f>SUM(D37:D39)</f>
        <v>18159047.850000001</v>
      </c>
      <c r="E36" s="22">
        <f>SUM(E37:E39)</f>
        <v>0</v>
      </c>
      <c r="F36" s="22">
        <f>SUM(F37:F39)</f>
        <v>0</v>
      </c>
    </row>
    <row r="37" spans="1:6" x14ac:dyDescent="0.35">
      <c r="A37" s="12" t="s">
        <v>64</v>
      </c>
      <c r="B37" s="12" t="s">
        <v>65</v>
      </c>
      <c r="C37" s="15">
        <v>4379457</v>
      </c>
      <c r="D37" s="15">
        <v>9056556.1999999993</v>
      </c>
      <c r="E37" s="15">
        <v>0</v>
      </c>
      <c r="F37" s="15">
        <f t="shared" ref="F37:F39" si="8">+E37</f>
        <v>0</v>
      </c>
    </row>
    <row r="38" spans="1:6" x14ac:dyDescent="0.35">
      <c r="A38" s="12" t="s">
        <v>66</v>
      </c>
      <c r="B38" s="12" t="s">
        <v>67</v>
      </c>
      <c r="C38" s="15">
        <v>0</v>
      </c>
      <c r="D38" s="15">
        <v>1200000</v>
      </c>
      <c r="E38" s="15">
        <v>0</v>
      </c>
      <c r="F38" s="15">
        <f t="shared" si="8"/>
        <v>0</v>
      </c>
    </row>
    <row r="39" spans="1:6" x14ac:dyDescent="0.35">
      <c r="A39" s="12" t="s">
        <v>68</v>
      </c>
      <c r="B39" s="12" t="s">
        <v>69</v>
      </c>
      <c r="C39" s="15">
        <v>8269440</v>
      </c>
      <c r="D39" s="15">
        <v>7902491.6500000004</v>
      </c>
      <c r="E39" s="15">
        <v>0</v>
      </c>
      <c r="F39" s="15">
        <f t="shared" si="8"/>
        <v>0</v>
      </c>
    </row>
    <row r="40" spans="1:6" s="5" customFormat="1" x14ac:dyDescent="0.35">
      <c r="A40" s="20" t="s">
        <v>70</v>
      </c>
      <c r="B40" s="21" t="s">
        <v>71</v>
      </c>
      <c r="C40" s="22">
        <f>SUM(C41:C42)</f>
        <v>3665067</v>
      </c>
      <c r="D40" s="22">
        <f>SUM(D41:D42)</f>
        <v>0</v>
      </c>
      <c r="E40" s="22">
        <f>SUM(E41:E42)</f>
        <v>0</v>
      </c>
      <c r="F40" s="22">
        <f>SUM(F41:F42)</f>
        <v>0</v>
      </c>
    </row>
    <row r="41" spans="1:6" x14ac:dyDescent="0.35">
      <c r="A41" s="12" t="s">
        <v>72</v>
      </c>
      <c r="B41" s="12" t="s">
        <v>73</v>
      </c>
      <c r="C41" s="15">
        <v>2500000</v>
      </c>
      <c r="D41" s="15">
        <v>0</v>
      </c>
      <c r="E41" s="15">
        <v>0</v>
      </c>
      <c r="F41" s="15">
        <f t="shared" ref="F41:F42" si="9">+E41</f>
        <v>0</v>
      </c>
    </row>
    <row r="42" spans="1:6" x14ac:dyDescent="0.35">
      <c r="A42" s="12" t="s">
        <v>74</v>
      </c>
      <c r="B42" s="12" t="s">
        <v>75</v>
      </c>
      <c r="C42" s="15">
        <v>1165067</v>
      </c>
      <c r="D42" s="15">
        <v>0</v>
      </c>
      <c r="E42" s="15">
        <v>0</v>
      </c>
      <c r="F42" s="15">
        <f t="shared" si="9"/>
        <v>0</v>
      </c>
    </row>
    <row r="43" spans="1:6" s="5" customFormat="1" ht="27.75" customHeight="1" x14ac:dyDescent="0.35">
      <c r="A43" s="20" t="s">
        <v>76</v>
      </c>
      <c r="B43" s="21" t="s">
        <v>77</v>
      </c>
      <c r="C43" s="22">
        <f>SUM(C44:C45)</f>
        <v>4263530</v>
      </c>
      <c r="D43" s="22">
        <f>SUM(D44:D45)</f>
        <v>470000</v>
      </c>
      <c r="E43" s="22">
        <f>SUM(E44:E45)</f>
        <v>0</v>
      </c>
      <c r="F43" s="22">
        <f>SUM(F44:F45)</f>
        <v>0</v>
      </c>
    </row>
    <row r="44" spans="1:6" ht="28" x14ac:dyDescent="0.35">
      <c r="A44" s="12" t="s">
        <v>78</v>
      </c>
      <c r="B44" s="12" t="s">
        <v>79</v>
      </c>
      <c r="C44" s="15">
        <v>200000</v>
      </c>
      <c r="D44" s="15">
        <v>920000</v>
      </c>
      <c r="E44" s="15">
        <v>0</v>
      </c>
      <c r="F44" s="15">
        <f t="shared" ref="F44:F45" si="10">+E44</f>
        <v>0</v>
      </c>
    </row>
    <row r="45" spans="1:6" ht="28" x14ac:dyDescent="0.35">
      <c r="A45" s="12" t="s">
        <v>80</v>
      </c>
      <c r="B45" s="12" t="s">
        <v>81</v>
      </c>
      <c r="C45" s="15">
        <v>4063530</v>
      </c>
      <c r="D45" s="15">
        <v>-450000</v>
      </c>
      <c r="E45" s="15">
        <v>0</v>
      </c>
      <c r="F45" s="15">
        <f t="shared" si="10"/>
        <v>0</v>
      </c>
    </row>
    <row r="46" spans="1:6" s="5" customFormat="1" ht="28" x14ac:dyDescent="0.35">
      <c r="A46" s="20" t="s">
        <v>82</v>
      </c>
      <c r="B46" s="21" t="s">
        <v>83</v>
      </c>
      <c r="C46" s="22">
        <f>SUM(C47:C51)</f>
        <v>156680933</v>
      </c>
      <c r="D46" s="22">
        <f>SUM(D47:D51)</f>
        <v>-80735268.159999996</v>
      </c>
      <c r="E46" s="22">
        <f>SUM(E47:E51)</f>
        <v>0</v>
      </c>
      <c r="F46" s="22">
        <f>SUM(F47:F51)</f>
        <v>0</v>
      </c>
    </row>
    <row r="47" spans="1:6" x14ac:dyDescent="0.35">
      <c r="A47" s="12" t="s">
        <v>84</v>
      </c>
      <c r="B47" s="12" t="s">
        <v>85</v>
      </c>
      <c r="C47" s="15">
        <v>29430933</v>
      </c>
      <c r="D47" s="15">
        <v>100000</v>
      </c>
      <c r="E47" s="15">
        <v>0</v>
      </c>
      <c r="F47" s="15">
        <f t="shared" ref="F47:F51" si="11">+E47</f>
        <v>0</v>
      </c>
    </row>
    <row r="48" spans="1:6" x14ac:dyDescent="0.35">
      <c r="A48" s="12" t="s">
        <v>86</v>
      </c>
      <c r="B48" s="12" t="s">
        <v>87</v>
      </c>
      <c r="C48" s="15">
        <v>0</v>
      </c>
      <c r="D48" s="15">
        <v>453000</v>
      </c>
      <c r="E48" s="15">
        <v>0</v>
      </c>
      <c r="F48" s="15">
        <f t="shared" si="11"/>
        <v>0</v>
      </c>
    </row>
    <row r="49" spans="1:6" ht="28" x14ac:dyDescent="0.35">
      <c r="A49" s="12" t="s">
        <v>88</v>
      </c>
      <c r="B49" s="12" t="s">
        <v>89</v>
      </c>
      <c r="C49" s="15">
        <v>0</v>
      </c>
      <c r="D49" s="15">
        <v>0</v>
      </c>
      <c r="E49" s="15">
        <v>0</v>
      </c>
      <c r="F49" s="15">
        <f t="shared" si="11"/>
        <v>0</v>
      </c>
    </row>
    <row r="50" spans="1:6" x14ac:dyDescent="0.35">
      <c r="A50" s="12" t="s">
        <v>90</v>
      </c>
      <c r="B50" s="12" t="s">
        <v>91</v>
      </c>
      <c r="C50" s="15">
        <v>127250000</v>
      </c>
      <c r="D50" s="15">
        <v>-81718376.159999996</v>
      </c>
      <c r="E50" s="15">
        <v>0</v>
      </c>
      <c r="F50" s="15">
        <f t="shared" si="11"/>
        <v>0</v>
      </c>
    </row>
    <row r="51" spans="1:6" x14ac:dyDescent="0.35">
      <c r="A51" s="12" t="s">
        <v>92</v>
      </c>
      <c r="B51" s="12" t="s">
        <v>93</v>
      </c>
      <c r="C51" s="15">
        <v>0</v>
      </c>
      <c r="D51" s="15">
        <v>430108</v>
      </c>
      <c r="E51" s="15">
        <v>0</v>
      </c>
      <c r="F51" s="15">
        <f t="shared" si="11"/>
        <v>0</v>
      </c>
    </row>
    <row r="52" spans="1:6" s="5" customFormat="1" ht="16.5" customHeight="1" x14ac:dyDescent="0.35">
      <c r="A52" s="20" t="s">
        <v>94</v>
      </c>
      <c r="B52" s="21" t="s">
        <v>95</v>
      </c>
      <c r="C52" s="22">
        <f>SUM(C53)</f>
        <v>17381079</v>
      </c>
      <c r="D52" s="22">
        <f>SUM(D53)</f>
        <v>3700000</v>
      </c>
      <c r="E52" s="22">
        <f>SUM(E53)</f>
        <v>0</v>
      </c>
      <c r="F52" s="22">
        <f>SUM(F53)</f>
        <v>0</v>
      </c>
    </row>
    <row r="53" spans="1:6" x14ac:dyDescent="0.35">
      <c r="A53" s="12" t="s">
        <v>96</v>
      </c>
      <c r="B53" s="12" t="s">
        <v>97</v>
      </c>
      <c r="C53" s="15">
        <v>17381079</v>
      </c>
      <c r="D53" s="15">
        <v>3700000</v>
      </c>
      <c r="E53" s="15">
        <v>0</v>
      </c>
      <c r="F53" s="15">
        <f>+E53</f>
        <v>0</v>
      </c>
    </row>
    <row r="54" spans="1:6" s="5" customFormat="1" ht="17.25" customHeight="1" x14ac:dyDescent="0.35">
      <c r="A54" s="18">
        <v>2.2999999999999998</v>
      </c>
      <c r="B54" s="18" t="s">
        <v>98</v>
      </c>
      <c r="C54" s="19">
        <f>C55+C59+C64+C69+C74+C79+C82</f>
        <v>38955207</v>
      </c>
      <c r="D54" s="19">
        <f>D55+D59+D64+D69+D74+D79+D82</f>
        <v>14823000</v>
      </c>
      <c r="E54" s="19">
        <f>E55+E59+E64+E69+E74+E79+E82</f>
        <v>0</v>
      </c>
      <c r="F54" s="19">
        <f>F55+F59+F64+F69+F74+F79+F82</f>
        <v>0</v>
      </c>
    </row>
    <row r="55" spans="1:6" s="5" customFormat="1" ht="13.5" customHeight="1" x14ac:dyDescent="0.35">
      <c r="A55" s="20" t="s">
        <v>99</v>
      </c>
      <c r="B55" s="21" t="s">
        <v>100</v>
      </c>
      <c r="C55" s="22">
        <f>SUM(C56:C58)</f>
        <v>1770000</v>
      </c>
      <c r="D55" s="22">
        <f>SUM(D56:D58)</f>
        <v>-420000</v>
      </c>
      <c r="E55" s="22">
        <f>SUM(E56:E58)</f>
        <v>0</v>
      </c>
      <c r="F55" s="22">
        <f>SUM(F56:F58)</f>
        <v>0</v>
      </c>
    </row>
    <row r="56" spans="1:6" x14ac:dyDescent="0.35">
      <c r="A56" s="12" t="s">
        <v>101</v>
      </c>
      <c r="B56" s="12" t="s">
        <v>102</v>
      </c>
      <c r="C56" s="15">
        <v>1620000</v>
      </c>
      <c r="D56" s="15">
        <v>-420000</v>
      </c>
      <c r="E56" s="15">
        <v>0</v>
      </c>
      <c r="F56" s="15">
        <f t="shared" ref="F56:F58" si="12">+E56</f>
        <v>0</v>
      </c>
    </row>
    <row r="57" spans="1:6" x14ac:dyDescent="0.35">
      <c r="A57" s="12" t="s">
        <v>103</v>
      </c>
      <c r="B57" s="12" t="s">
        <v>104</v>
      </c>
      <c r="C57" s="15">
        <v>100000</v>
      </c>
      <c r="D57" s="15">
        <v>0</v>
      </c>
      <c r="E57" s="15">
        <v>0</v>
      </c>
      <c r="F57" s="15">
        <f t="shared" si="12"/>
        <v>0</v>
      </c>
    </row>
    <row r="58" spans="1:6" x14ac:dyDescent="0.35">
      <c r="A58" s="12" t="s">
        <v>105</v>
      </c>
      <c r="B58" s="12" t="s">
        <v>106</v>
      </c>
      <c r="C58" s="15">
        <v>50000</v>
      </c>
      <c r="D58" s="15">
        <v>0</v>
      </c>
      <c r="E58" s="15">
        <v>0</v>
      </c>
      <c r="F58" s="15">
        <f t="shared" si="12"/>
        <v>0</v>
      </c>
    </row>
    <row r="59" spans="1:6" s="5" customFormat="1" ht="18.75" customHeight="1" x14ac:dyDescent="0.35">
      <c r="A59" s="20" t="s">
        <v>107</v>
      </c>
      <c r="B59" s="21" t="s">
        <v>108</v>
      </c>
      <c r="C59" s="22">
        <f>SUM(C60:C63)</f>
        <v>6322195</v>
      </c>
      <c r="D59" s="22">
        <f>SUM(D60:D63)</f>
        <v>-1090000</v>
      </c>
      <c r="E59" s="22">
        <f>SUM(E60:E63)</f>
        <v>0</v>
      </c>
      <c r="F59" s="22">
        <f>SUM(F60:F63)</f>
        <v>0</v>
      </c>
    </row>
    <row r="60" spans="1:6" x14ac:dyDescent="0.35">
      <c r="A60" s="12" t="s">
        <v>109</v>
      </c>
      <c r="B60" s="12" t="s">
        <v>110</v>
      </c>
      <c r="C60" s="15">
        <v>0</v>
      </c>
      <c r="D60" s="15">
        <v>15000</v>
      </c>
      <c r="E60" s="15">
        <v>0</v>
      </c>
      <c r="F60" s="15">
        <f t="shared" ref="F60:F63" si="13">+E60</f>
        <v>0</v>
      </c>
    </row>
    <row r="61" spans="1:6" x14ac:dyDescent="0.35">
      <c r="A61" s="12" t="s">
        <v>111</v>
      </c>
      <c r="B61" s="12" t="s">
        <v>112</v>
      </c>
      <c r="C61" s="15">
        <v>50000</v>
      </c>
      <c r="D61" s="15">
        <v>0</v>
      </c>
      <c r="E61" s="15">
        <v>0</v>
      </c>
      <c r="F61" s="15">
        <f t="shared" si="13"/>
        <v>0</v>
      </c>
    </row>
    <row r="62" spans="1:6" x14ac:dyDescent="0.35">
      <c r="A62" s="12" t="s">
        <v>113</v>
      </c>
      <c r="B62" s="12" t="s">
        <v>114</v>
      </c>
      <c r="C62" s="15">
        <v>4006595</v>
      </c>
      <c r="D62" s="15">
        <v>395000</v>
      </c>
      <c r="E62" s="15">
        <v>0</v>
      </c>
      <c r="F62" s="15">
        <f t="shared" si="13"/>
        <v>0</v>
      </c>
    </row>
    <row r="63" spans="1:6" x14ac:dyDescent="0.35">
      <c r="A63" s="12" t="s">
        <v>115</v>
      </c>
      <c r="B63" s="12" t="s">
        <v>116</v>
      </c>
      <c r="C63" s="15">
        <v>2265600</v>
      </c>
      <c r="D63" s="15">
        <v>-1500000</v>
      </c>
      <c r="E63" s="15">
        <v>0</v>
      </c>
      <c r="F63" s="15">
        <f t="shared" si="13"/>
        <v>0</v>
      </c>
    </row>
    <row r="64" spans="1:6" s="5" customFormat="1" ht="18" customHeight="1" x14ac:dyDescent="0.35">
      <c r="A64" s="20" t="s">
        <v>117</v>
      </c>
      <c r="B64" s="21" t="s">
        <v>118</v>
      </c>
      <c r="C64" s="22">
        <f>SUM(C65:C68)</f>
        <v>3049000</v>
      </c>
      <c r="D64" s="22">
        <f>SUM(D65:D68)</f>
        <v>200</v>
      </c>
      <c r="E64" s="22">
        <f>SUM(E65:E68)</f>
        <v>0</v>
      </c>
      <c r="F64" s="22">
        <f>SUM(F65:F68)</f>
        <v>0</v>
      </c>
    </row>
    <row r="65" spans="1:6" x14ac:dyDescent="0.35">
      <c r="A65" s="12" t="s">
        <v>119</v>
      </c>
      <c r="B65" s="12" t="s">
        <v>120</v>
      </c>
      <c r="C65" s="15">
        <v>1144000</v>
      </c>
      <c r="D65" s="15">
        <v>0</v>
      </c>
      <c r="E65" s="15">
        <v>0</v>
      </c>
      <c r="F65" s="15">
        <f t="shared" ref="F65:F68" si="14">+E65</f>
        <v>0</v>
      </c>
    </row>
    <row r="66" spans="1:6" x14ac:dyDescent="0.35">
      <c r="A66" s="12" t="s">
        <v>121</v>
      </c>
      <c r="B66" s="12" t="s">
        <v>122</v>
      </c>
      <c r="C66" s="15">
        <v>1055000</v>
      </c>
      <c r="D66" s="15">
        <v>0</v>
      </c>
      <c r="E66" s="15">
        <v>0</v>
      </c>
      <c r="F66" s="15">
        <f t="shared" si="14"/>
        <v>0</v>
      </c>
    </row>
    <row r="67" spans="1:6" x14ac:dyDescent="0.35">
      <c r="A67" s="12" t="s">
        <v>123</v>
      </c>
      <c r="B67" s="12" t="s">
        <v>124</v>
      </c>
      <c r="C67" s="15">
        <v>850000</v>
      </c>
      <c r="D67" s="15">
        <v>0</v>
      </c>
      <c r="E67" s="15">
        <v>0</v>
      </c>
      <c r="F67" s="15">
        <f t="shared" si="14"/>
        <v>0</v>
      </c>
    </row>
    <row r="68" spans="1:6" x14ac:dyDescent="0.35">
      <c r="A68" s="12" t="s">
        <v>125</v>
      </c>
      <c r="B68" s="12" t="s">
        <v>126</v>
      </c>
      <c r="C68" s="15">
        <v>0</v>
      </c>
      <c r="D68" s="15">
        <v>200</v>
      </c>
      <c r="E68" s="15">
        <v>0</v>
      </c>
      <c r="F68" s="15">
        <f t="shared" si="14"/>
        <v>0</v>
      </c>
    </row>
    <row r="69" spans="1:6" s="5" customFormat="1" ht="15.75" customHeight="1" x14ac:dyDescent="0.35">
      <c r="A69" s="20" t="s">
        <v>127</v>
      </c>
      <c r="B69" s="21" t="s">
        <v>128</v>
      </c>
      <c r="C69" s="22">
        <f>SUM(C70:C73)</f>
        <v>2480000</v>
      </c>
      <c r="D69" s="22">
        <f>SUM(D70:D73)</f>
        <v>320000</v>
      </c>
      <c r="E69" s="22">
        <f>SUM(E70:E73)</f>
        <v>0</v>
      </c>
      <c r="F69" s="22">
        <f>SUM(F70:F73)</f>
        <v>0</v>
      </c>
    </row>
    <row r="70" spans="1:6" x14ac:dyDescent="0.35">
      <c r="A70" s="12" t="s">
        <v>129</v>
      </c>
      <c r="B70" s="12" t="s">
        <v>130</v>
      </c>
      <c r="C70" s="15">
        <v>500000</v>
      </c>
      <c r="D70" s="15">
        <v>0</v>
      </c>
      <c r="E70" s="15">
        <v>0</v>
      </c>
      <c r="F70" s="15">
        <f t="shared" ref="F70:F73" si="15">+E70</f>
        <v>0</v>
      </c>
    </row>
    <row r="71" spans="1:6" x14ac:dyDescent="0.35">
      <c r="A71" s="12" t="s">
        <v>131</v>
      </c>
      <c r="B71" s="12" t="s">
        <v>132</v>
      </c>
      <c r="C71" s="15">
        <v>1450000</v>
      </c>
      <c r="D71" s="15">
        <v>320000</v>
      </c>
      <c r="E71" s="15">
        <v>0</v>
      </c>
      <c r="F71" s="15">
        <f t="shared" si="15"/>
        <v>0</v>
      </c>
    </row>
    <row r="72" spans="1:6" x14ac:dyDescent="0.35">
      <c r="A72" s="12" t="s">
        <v>133</v>
      </c>
      <c r="B72" s="12" t="s">
        <v>134</v>
      </c>
      <c r="C72" s="15">
        <v>150000</v>
      </c>
      <c r="D72" s="15">
        <v>0</v>
      </c>
      <c r="E72" s="15">
        <v>0</v>
      </c>
      <c r="F72" s="15">
        <f t="shared" si="15"/>
        <v>0</v>
      </c>
    </row>
    <row r="73" spans="1:6" x14ac:dyDescent="0.35">
      <c r="A73" s="12" t="s">
        <v>135</v>
      </c>
      <c r="B73" s="12" t="s">
        <v>136</v>
      </c>
      <c r="C73" s="15">
        <v>380000</v>
      </c>
      <c r="D73" s="15">
        <v>0</v>
      </c>
      <c r="E73" s="15">
        <v>0</v>
      </c>
      <c r="F73" s="15">
        <f t="shared" si="15"/>
        <v>0</v>
      </c>
    </row>
    <row r="74" spans="1:6" s="5" customFormat="1" ht="27" customHeight="1" x14ac:dyDescent="0.35">
      <c r="A74" s="20" t="s">
        <v>137</v>
      </c>
      <c r="B74" s="21" t="s">
        <v>138</v>
      </c>
      <c r="C74" s="22">
        <f>SUM(C75:C78)</f>
        <v>970000</v>
      </c>
      <c r="D74" s="22">
        <f>SUM(D75:D78)</f>
        <v>10000</v>
      </c>
      <c r="E74" s="22">
        <f>SUM(E75:E78)</f>
        <v>0</v>
      </c>
      <c r="F74" s="22">
        <f>SUM(F75:F78)</f>
        <v>0</v>
      </c>
    </row>
    <row r="75" spans="1:6" x14ac:dyDescent="0.35">
      <c r="A75" s="12" t="s">
        <v>139</v>
      </c>
      <c r="B75" s="12" t="s">
        <v>140</v>
      </c>
      <c r="C75" s="15">
        <v>100000</v>
      </c>
      <c r="D75" s="15">
        <v>0</v>
      </c>
      <c r="E75" s="15">
        <v>0</v>
      </c>
      <c r="F75" s="15">
        <f t="shared" ref="F75:F78" si="16">+E75</f>
        <v>0</v>
      </c>
    </row>
    <row r="76" spans="1:6" x14ac:dyDescent="0.35">
      <c r="A76" s="12" t="s">
        <v>141</v>
      </c>
      <c r="B76" s="12" t="s">
        <v>142</v>
      </c>
      <c r="C76" s="15">
        <v>170000</v>
      </c>
      <c r="D76" s="15">
        <v>10000</v>
      </c>
      <c r="E76" s="15">
        <v>0</v>
      </c>
      <c r="F76" s="15">
        <f t="shared" si="16"/>
        <v>0</v>
      </c>
    </row>
    <row r="77" spans="1:6" x14ac:dyDescent="0.35">
      <c r="A77" s="12" t="s">
        <v>143</v>
      </c>
      <c r="B77" s="12" t="s">
        <v>144</v>
      </c>
      <c r="C77" s="15">
        <v>650000</v>
      </c>
      <c r="D77" s="15">
        <v>0</v>
      </c>
      <c r="E77" s="15">
        <v>0</v>
      </c>
      <c r="F77" s="15">
        <f t="shared" si="16"/>
        <v>0</v>
      </c>
    </row>
    <row r="78" spans="1:6" x14ac:dyDescent="0.35">
      <c r="A78" s="12" t="s">
        <v>145</v>
      </c>
      <c r="B78" s="12" t="s">
        <v>146</v>
      </c>
      <c r="C78" s="15">
        <v>50000</v>
      </c>
      <c r="D78" s="15">
        <v>0</v>
      </c>
      <c r="E78" s="15">
        <v>0</v>
      </c>
      <c r="F78" s="15">
        <f t="shared" si="16"/>
        <v>0</v>
      </c>
    </row>
    <row r="79" spans="1:6" s="5" customFormat="1" ht="33" customHeight="1" x14ac:dyDescent="0.35">
      <c r="A79" s="20" t="s">
        <v>147</v>
      </c>
      <c r="B79" s="21" t="s">
        <v>148</v>
      </c>
      <c r="C79" s="22">
        <f>SUM(C80:C81)</f>
        <v>17514012</v>
      </c>
      <c r="D79" s="22">
        <f>SUM(D80:D81)</f>
        <v>11480</v>
      </c>
      <c r="E79" s="22">
        <f>SUM(E80:E81)</f>
        <v>0</v>
      </c>
      <c r="F79" s="22">
        <f>SUM(F80:F81)</f>
        <v>0</v>
      </c>
    </row>
    <row r="80" spans="1:6" x14ac:dyDescent="0.35">
      <c r="A80" s="12" t="s">
        <v>149</v>
      </c>
      <c r="B80" s="12" t="s">
        <v>150</v>
      </c>
      <c r="C80" s="15">
        <v>15949012</v>
      </c>
      <c r="D80" s="15">
        <v>0</v>
      </c>
      <c r="E80" s="15">
        <v>0</v>
      </c>
      <c r="F80" s="15">
        <f t="shared" ref="F80:F81" si="17">+E80</f>
        <v>0</v>
      </c>
    </row>
    <row r="81" spans="1:6" x14ac:dyDescent="0.35">
      <c r="A81" s="12" t="s">
        <v>151</v>
      </c>
      <c r="B81" s="12" t="s">
        <v>152</v>
      </c>
      <c r="C81" s="15">
        <v>1565000</v>
      </c>
      <c r="D81" s="15">
        <v>11480</v>
      </c>
      <c r="E81" s="15">
        <v>0</v>
      </c>
      <c r="F81" s="15">
        <f t="shared" si="17"/>
        <v>0</v>
      </c>
    </row>
    <row r="82" spans="1:6" s="5" customFormat="1" ht="17.25" customHeight="1" x14ac:dyDescent="0.35">
      <c r="A82" s="20" t="s">
        <v>153</v>
      </c>
      <c r="B82" s="21" t="s">
        <v>154</v>
      </c>
      <c r="C82" s="22">
        <f>SUM(C83:C88)</f>
        <v>6850000</v>
      </c>
      <c r="D82" s="22">
        <f>SUM(D83:D88)</f>
        <v>15991320</v>
      </c>
      <c r="E82" s="22">
        <f>SUM(E83:E88)</f>
        <v>0</v>
      </c>
      <c r="F82" s="22">
        <f>SUM(F83:F88)</f>
        <v>0</v>
      </c>
    </row>
    <row r="83" spans="1:6" x14ac:dyDescent="0.35">
      <c r="A83" s="12" t="s">
        <v>155</v>
      </c>
      <c r="B83" s="12" t="s">
        <v>156</v>
      </c>
      <c r="C83" s="15">
        <v>2050000</v>
      </c>
      <c r="D83" s="15">
        <v>-400000</v>
      </c>
      <c r="E83" s="15">
        <v>0</v>
      </c>
      <c r="F83" s="15">
        <f t="shared" ref="F83:F88" si="18">+E83</f>
        <v>0</v>
      </c>
    </row>
    <row r="84" spans="1:6" ht="28" x14ac:dyDescent="0.35">
      <c r="A84" s="12" t="s">
        <v>157</v>
      </c>
      <c r="B84" s="12" t="s">
        <v>158</v>
      </c>
      <c r="C84" s="15">
        <v>2300000</v>
      </c>
      <c r="D84" s="15">
        <v>15703000</v>
      </c>
      <c r="E84" s="15">
        <v>0</v>
      </c>
      <c r="F84" s="15">
        <f t="shared" si="18"/>
        <v>0</v>
      </c>
    </row>
    <row r="85" spans="1:6" x14ac:dyDescent="0.35">
      <c r="A85" s="12" t="s">
        <v>159</v>
      </c>
      <c r="B85" s="12" t="s">
        <v>160</v>
      </c>
      <c r="C85" s="15">
        <v>200000</v>
      </c>
      <c r="D85" s="15">
        <v>-50000</v>
      </c>
      <c r="E85" s="15">
        <v>0</v>
      </c>
      <c r="F85" s="15">
        <f t="shared" si="18"/>
        <v>0</v>
      </c>
    </row>
    <row r="86" spans="1:6" x14ac:dyDescent="0.35">
      <c r="A86" s="12" t="s">
        <v>161</v>
      </c>
      <c r="B86" s="12" t="s">
        <v>162</v>
      </c>
      <c r="C86" s="15">
        <v>1000000</v>
      </c>
      <c r="D86" s="15">
        <v>-150000</v>
      </c>
      <c r="E86" s="15">
        <v>0</v>
      </c>
      <c r="F86" s="15">
        <f t="shared" si="18"/>
        <v>0</v>
      </c>
    </row>
    <row r="87" spans="1:6" x14ac:dyDescent="0.35">
      <c r="A87" s="12" t="s">
        <v>163</v>
      </c>
      <c r="B87" s="12" t="s">
        <v>164</v>
      </c>
      <c r="C87" s="15">
        <v>0</v>
      </c>
      <c r="D87" s="15">
        <v>1038320</v>
      </c>
      <c r="E87" s="15">
        <v>0</v>
      </c>
      <c r="F87" s="15">
        <f t="shared" si="18"/>
        <v>0</v>
      </c>
    </row>
    <row r="88" spans="1:6" ht="28" x14ac:dyDescent="0.35">
      <c r="A88" s="12" t="s">
        <v>165</v>
      </c>
      <c r="B88" s="12" t="s">
        <v>166</v>
      </c>
      <c r="C88" s="15">
        <v>1300000</v>
      </c>
      <c r="D88" s="15">
        <v>-150000</v>
      </c>
      <c r="E88" s="15">
        <v>0</v>
      </c>
      <c r="F88" s="15">
        <f t="shared" si="18"/>
        <v>0</v>
      </c>
    </row>
    <row r="89" spans="1:6" s="5" customFormat="1" ht="18" customHeight="1" x14ac:dyDescent="0.35">
      <c r="A89" s="18">
        <v>2.6</v>
      </c>
      <c r="B89" s="18" t="s">
        <v>167</v>
      </c>
      <c r="C89" s="19">
        <f>C90+C96+C99+C101+C104+C108</f>
        <v>77161170</v>
      </c>
      <c r="D89" s="19">
        <f>D90+D96+D99+D101+D104+D108</f>
        <v>3400952.15</v>
      </c>
      <c r="E89" s="19">
        <f>E90+E96+E99+E101+E104+E108</f>
        <v>0</v>
      </c>
      <c r="F89" s="19">
        <f>F90+F96+F99+F101+F104+F108</f>
        <v>0</v>
      </c>
    </row>
    <row r="90" spans="1:6" s="5" customFormat="1" ht="15.75" customHeight="1" x14ac:dyDescent="0.35">
      <c r="A90" s="20" t="s">
        <v>168</v>
      </c>
      <c r="B90" s="21" t="s">
        <v>169</v>
      </c>
      <c r="C90" s="22">
        <f>SUM(C91:C95)</f>
        <v>15500000</v>
      </c>
      <c r="D90" s="22">
        <f>SUM(D91:D95)</f>
        <v>3380952.15</v>
      </c>
      <c r="E90" s="22">
        <f>SUM(E91:E95)</f>
        <v>0</v>
      </c>
      <c r="F90" s="22">
        <f>SUM(F91:F95)</f>
        <v>0</v>
      </c>
    </row>
    <row r="91" spans="1:6" x14ac:dyDescent="0.35">
      <c r="A91" s="12" t="s">
        <v>170</v>
      </c>
      <c r="B91" s="12" t="s">
        <v>171</v>
      </c>
      <c r="C91" s="15">
        <v>1000000</v>
      </c>
      <c r="D91" s="15">
        <v>3370952.15</v>
      </c>
      <c r="E91" s="15">
        <v>0</v>
      </c>
      <c r="F91" s="15">
        <f t="shared" ref="F91:F95" si="19">+E91</f>
        <v>0</v>
      </c>
    </row>
    <row r="92" spans="1:6" x14ac:dyDescent="0.35">
      <c r="A92" s="12" t="s">
        <v>172</v>
      </c>
      <c r="B92" s="12" t="s">
        <v>173</v>
      </c>
      <c r="C92" s="15">
        <v>0</v>
      </c>
      <c r="D92" s="15">
        <v>79500</v>
      </c>
      <c r="E92" s="15">
        <v>0</v>
      </c>
      <c r="F92" s="15">
        <f t="shared" si="19"/>
        <v>0</v>
      </c>
    </row>
    <row r="93" spans="1:6" ht="28" x14ac:dyDescent="0.35">
      <c r="A93" s="12" t="s">
        <v>174</v>
      </c>
      <c r="B93" s="12" t="s">
        <v>175</v>
      </c>
      <c r="C93" s="15">
        <v>13300000</v>
      </c>
      <c r="D93" s="15">
        <v>0</v>
      </c>
      <c r="E93" s="15">
        <v>0</v>
      </c>
      <c r="F93" s="15">
        <f t="shared" si="19"/>
        <v>0</v>
      </c>
    </row>
    <row r="94" spans="1:6" x14ac:dyDescent="0.35">
      <c r="A94" s="12" t="s">
        <v>176</v>
      </c>
      <c r="B94" s="12" t="s">
        <v>177</v>
      </c>
      <c r="C94" s="15">
        <v>1200000</v>
      </c>
      <c r="D94" s="15">
        <v>-99500</v>
      </c>
      <c r="E94" s="15">
        <v>0</v>
      </c>
      <c r="F94" s="15">
        <f t="shared" si="19"/>
        <v>0</v>
      </c>
    </row>
    <row r="95" spans="1:6" ht="28" x14ac:dyDescent="0.35">
      <c r="A95" s="12" t="s">
        <v>178</v>
      </c>
      <c r="B95" s="12" t="s">
        <v>179</v>
      </c>
      <c r="C95" s="15">
        <v>0</v>
      </c>
      <c r="D95" s="15">
        <v>30000</v>
      </c>
      <c r="E95" s="15">
        <v>0</v>
      </c>
      <c r="F95" s="15">
        <f t="shared" si="19"/>
        <v>0</v>
      </c>
    </row>
    <row r="96" spans="1:6" s="5" customFormat="1" ht="36" customHeight="1" x14ac:dyDescent="0.35">
      <c r="A96" s="20" t="s">
        <v>180</v>
      </c>
      <c r="B96" s="21" t="s">
        <v>181</v>
      </c>
      <c r="C96" s="22">
        <f>SUM(C97:C98)</f>
        <v>800000</v>
      </c>
      <c r="D96" s="22">
        <f>SUM(D97:D98)</f>
        <v>0</v>
      </c>
      <c r="E96" s="22">
        <f>SUM(E97:E98)</f>
        <v>0</v>
      </c>
      <c r="F96" s="22">
        <f>SUM(F97:F98)</f>
        <v>0</v>
      </c>
    </row>
    <row r="97" spans="1:7" x14ac:dyDescent="0.35">
      <c r="A97" s="12" t="s">
        <v>182</v>
      </c>
      <c r="B97" s="12" t="s">
        <v>183</v>
      </c>
      <c r="C97" s="15">
        <v>300000</v>
      </c>
      <c r="D97" s="15">
        <v>0</v>
      </c>
      <c r="E97" s="15">
        <v>0</v>
      </c>
      <c r="F97" s="15">
        <f t="shared" ref="F97:F98" si="20">+E97</f>
        <v>0</v>
      </c>
    </row>
    <row r="98" spans="1:7" x14ac:dyDescent="0.35">
      <c r="A98" s="12" t="s">
        <v>184</v>
      </c>
      <c r="B98" s="12" t="s">
        <v>185</v>
      </c>
      <c r="C98" s="15">
        <v>500000</v>
      </c>
      <c r="D98" s="15">
        <v>0</v>
      </c>
      <c r="E98" s="15">
        <v>0</v>
      </c>
      <c r="F98" s="15">
        <f t="shared" si="20"/>
        <v>0</v>
      </c>
    </row>
    <row r="99" spans="1:7" s="5" customFormat="1" ht="28" x14ac:dyDescent="0.35">
      <c r="A99" s="20" t="s">
        <v>186</v>
      </c>
      <c r="B99" s="21" t="s">
        <v>187</v>
      </c>
      <c r="C99" s="22">
        <f>SUM(C100)</f>
        <v>5015170</v>
      </c>
      <c r="D99" s="22">
        <v>0</v>
      </c>
      <c r="E99" s="22">
        <v>0</v>
      </c>
      <c r="F99" s="22">
        <f>SUM(F100)</f>
        <v>0</v>
      </c>
    </row>
    <row r="100" spans="1:7" x14ac:dyDescent="0.35">
      <c r="A100" s="12" t="s">
        <v>188</v>
      </c>
      <c r="B100" s="12" t="s">
        <v>189</v>
      </c>
      <c r="C100" s="15">
        <v>5015170</v>
      </c>
      <c r="D100" s="15">
        <v>0</v>
      </c>
      <c r="E100" s="15">
        <v>0</v>
      </c>
      <c r="F100" s="15">
        <f>+E100</f>
        <v>0</v>
      </c>
    </row>
    <row r="101" spans="1:7" s="5" customFormat="1" ht="28" x14ac:dyDescent="0.35">
      <c r="A101" s="20" t="s">
        <v>190</v>
      </c>
      <c r="B101" s="21" t="s">
        <v>191</v>
      </c>
      <c r="C101" s="22">
        <f>SUM(C102:C103)</f>
        <v>53100000</v>
      </c>
      <c r="D101" s="22">
        <v>0</v>
      </c>
      <c r="E101" s="22">
        <v>0</v>
      </c>
      <c r="F101" s="22">
        <f>SUM(F102:F103)</f>
        <v>0</v>
      </c>
    </row>
    <row r="102" spans="1:7" x14ac:dyDescent="0.35">
      <c r="A102" s="12" t="s">
        <v>192</v>
      </c>
      <c r="B102" s="12" t="s">
        <v>193</v>
      </c>
      <c r="C102" s="15">
        <v>53000000</v>
      </c>
      <c r="D102" s="15">
        <v>-500000</v>
      </c>
      <c r="E102" s="15">
        <v>0</v>
      </c>
      <c r="F102" s="15">
        <f t="shared" ref="F102:F103" si="21">+E102</f>
        <v>0</v>
      </c>
    </row>
    <row r="103" spans="1:7" x14ac:dyDescent="0.35">
      <c r="A103" s="12" t="s">
        <v>194</v>
      </c>
      <c r="B103" s="12" t="s">
        <v>195</v>
      </c>
      <c r="C103" s="15">
        <v>100000</v>
      </c>
      <c r="D103" s="15">
        <v>500000</v>
      </c>
      <c r="E103" s="15">
        <v>0</v>
      </c>
      <c r="F103" s="15">
        <f t="shared" si="21"/>
        <v>0</v>
      </c>
    </row>
    <row r="104" spans="1:7" s="5" customFormat="1" ht="28" x14ac:dyDescent="0.35">
      <c r="A104" s="20" t="s">
        <v>196</v>
      </c>
      <c r="B104" s="21" t="s">
        <v>197</v>
      </c>
      <c r="C104" s="22">
        <f>SUM(C105:C107)</f>
        <v>1481000</v>
      </c>
      <c r="D104" s="22">
        <f>SUM(D105:D107)</f>
        <v>20000</v>
      </c>
      <c r="E104" s="22">
        <f>SUM(E105:E107)</f>
        <v>0</v>
      </c>
      <c r="F104" s="22">
        <f>SUM(F105:F107)</f>
        <v>0</v>
      </c>
      <c r="G104"/>
    </row>
    <row r="105" spans="1:7" ht="28" x14ac:dyDescent="0.35">
      <c r="A105" s="12" t="s">
        <v>198</v>
      </c>
      <c r="B105" s="12" t="s">
        <v>199</v>
      </c>
      <c r="C105" s="15">
        <v>1081000</v>
      </c>
      <c r="D105" s="15">
        <v>0</v>
      </c>
      <c r="E105" s="15">
        <v>0</v>
      </c>
      <c r="F105" s="15">
        <f t="shared" ref="F105:F107" si="22">+E105</f>
        <v>0</v>
      </c>
    </row>
    <row r="106" spans="1:7" x14ac:dyDescent="0.35">
      <c r="A106" s="12" t="s">
        <v>200</v>
      </c>
      <c r="B106" s="12" t="s">
        <v>201</v>
      </c>
      <c r="C106" s="15">
        <v>400000</v>
      </c>
      <c r="D106" s="15">
        <v>0</v>
      </c>
      <c r="E106" s="15">
        <v>0</v>
      </c>
      <c r="F106" s="15">
        <f t="shared" si="22"/>
        <v>0</v>
      </c>
    </row>
    <row r="107" spans="1:7" x14ac:dyDescent="0.35">
      <c r="A107" s="12" t="s">
        <v>202</v>
      </c>
      <c r="B107" s="12" t="s">
        <v>203</v>
      </c>
      <c r="C107" s="15">
        <v>0</v>
      </c>
      <c r="D107" s="15">
        <v>20000</v>
      </c>
      <c r="E107" s="15">
        <v>0</v>
      </c>
      <c r="F107" s="15">
        <f t="shared" si="22"/>
        <v>0</v>
      </c>
    </row>
    <row r="108" spans="1:7" s="5" customFormat="1" x14ac:dyDescent="0.35">
      <c r="A108" s="20" t="s">
        <v>204</v>
      </c>
      <c r="B108" s="21" t="s">
        <v>205</v>
      </c>
      <c r="C108" s="22">
        <f>SUM(C109)</f>
        <v>1265000</v>
      </c>
      <c r="D108" s="22">
        <f>SUM(D109)</f>
        <v>0</v>
      </c>
      <c r="E108" s="22">
        <f>SUM(E109)</f>
        <v>0</v>
      </c>
      <c r="F108" s="22">
        <f>SUM(F109)</f>
        <v>0</v>
      </c>
    </row>
    <row r="109" spans="1:7" x14ac:dyDescent="0.35">
      <c r="A109" s="12" t="s">
        <v>206</v>
      </c>
      <c r="B109" s="12" t="s">
        <v>207</v>
      </c>
      <c r="C109" s="15">
        <v>1265000</v>
      </c>
      <c r="D109" s="15">
        <v>0</v>
      </c>
      <c r="E109" s="15">
        <v>0</v>
      </c>
      <c r="F109" s="15">
        <f>+E109</f>
        <v>0</v>
      </c>
    </row>
    <row r="110" spans="1:7" s="9" customFormat="1" ht="18.75" customHeight="1" x14ac:dyDescent="0.35">
      <c r="A110" s="23" t="s">
        <v>208</v>
      </c>
      <c r="B110" s="25"/>
      <c r="C110" s="24">
        <f t="shared" ref="C110:F110" si="23">+C89+C54+C21+C9</f>
        <v>732953903</v>
      </c>
      <c r="D110" s="26">
        <f t="shared" si="23"/>
        <v>-45802268.160000004</v>
      </c>
      <c r="E110" s="24">
        <f t="shared" si="23"/>
        <v>0</v>
      </c>
      <c r="F110" s="33">
        <f t="shared" si="23"/>
        <v>0</v>
      </c>
    </row>
    <row r="111" spans="1:7" ht="31.5" customHeight="1" x14ac:dyDescent="0.3">
      <c r="A111" s="37" t="s">
        <v>209</v>
      </c>
    </row>
    <row r="112" spans="1:7" s="5" customFormat="1" x14ac:dyDescent="0.35">
      <c r="A112" s="20">
        <v>4.0999999999999996</v>
      </c>
      <c r="B112" s="21" t="s">
        <v>210</v>
      </c>
      <c r="C112" s="32">
        <f>SUM(C113:C114)</f>
        <v>0</v>
      </c>
      <c r="D112" s="32">
        <f>SUM(D113:D114)</f>
        <v>0</v>
      </c>
      <c r="E112" s="32" t="s">
        <v>211</v>
      </c>
      <c r="F112" s="32">
        <f>SUM(F113:F114)</f>
        <v>0</v>
      </c>
    </row>
    <row r="113" spans="1:6" ht="28" x14ac:dyDescent="0.35">
      <c r="A113" s="8" t="s">
        <v>212</v>
      </c>
      <c r="B113" s="30" t="s">
        <v>213</v>
      </c>
      <c r="C113" s="27" t="s">
        <v>211</v>
      </c>
      <c r="D113" s="27" t="s">
        <v>211</v>
      </c>
      <c r="E113" s="27" t="s">
        <v>211</v>
      </c>
      <c r="F113" s="15" t="str">
        <f t="shared" ref="F113:F114" si="24">+E113</f>
        <v xml:space="preserve"> -   </v>
      </c>
    </row>
    <row r="114" spans="1:6" ht="28" x14ac:dyDescent="0.35">
      <c r="A114" s="8" t="s">
        <v>214</v>
      </c>
      <c r="B114" s="30" t="s">
        <v>215</v>
      </c>
      <c r="C114" s="27" t="s">
        <v>211</v>
      </c>
      <c r="D114" s="27" t="s">
        <v>211</v>
      </c>
      <c r="E114" s="27" t="s">
        <v>211</v>
      </c>
      <c r="F114" s="15" t="str">
        <f t="shared" si="24"/>
        <v xml:space="preserve"> -   </v>
      </c>
    </row>
    <row r="115" spans="1:6" x14ac:dyDescent="0.35">
      <c r="C115" s="27"/>
      <c r="D115" s="27"/>
      <c r="E115" s="27"/>
      <c r="F115" s="27"/>
    </row>
    <row r="116" spans="1:6" s="5" customFormat="1" x14ac:dyDescent="0.35">
      <c r="A116" s="20">
        <v>4.2</v>
      </c>
      <c r="B116" s="21" t="s">
        <v>216</v>
      </c>
      <c r="C116" s="32">
        <f>SUM(C117:C118)</f>
        <v>0</v>
      </c>
      <c r="D116" s="32">
        <f>SUM(D117:D118)</f>
        <v>0</v>
      </c>
      <c r="E116" s="32" t="s">
        <v>211</v>
      </c>
      <c r="F116" s="32">
        <f>SUM(F117:F118)</f>
        <v>0</v>
      </c>
    </row>
    <row r="117" spans="1:6" x14ac:dyDescent="0.35">
      <c r="A117" s="8" t="s">
        <v>217</v>
      </c>
      <c r="B117" s="6" t="s">
        <v>218</v>
      </c>
      <c r="C117" s="27" t="s">
        <v>211</v>
      </c>
      <c r="D117" s="27" t="s">
        <v>211</v>
      </c>
      <c r="E117" s="27" t="s">
        <v>211</v>
      </c>
      <c r="F117" s="15" t="str">
        <f t="shared" ref="F117:F118" si="25">+E117</f>
        <v xml:space="preserve"> -   </v>
      </c>
    </row>
    <row r="118" spans="1:6" x14ac:dyDescent="0.35">
      <c r="A118" s="8" t="s">
        <v>219</v>
      </c>
      <c r="B118" s="6" t="s">
        <v>220</v>
      </c>
      <c r="C118" s="27" t="s">
        <v>211</v>
      </c>
      <c r="D118" s="27" t="s">
        <v>211</v>
      </c>
      <c r="E118" s="27" t="s">
        <v>211</v>
      </c>
      <c r="F118" s="15" t="str">
        <f t="shared" si="25"/>
        <v xml:space="preserve"> -   </v>
      </c>
    </row>
    <row r="119" spans="1:6" x14ac:dyDescent="0.35">
      <c r="C119" s="27"/>
      <c r="D119" s="27"/>
      <c r="E119" s="27"/>
      <c r="F119" s="27"/>
    </row>
    <row r="120" spans="1:6" s="5" customFormat="1" x14ac:dyDescent="0.35">
      <c r="A120" s="20">
        <v>4.3</v>
      </c>
      <c r="B120" s="21" t="s">
        <v>221</v>
      </c>
      <c r="C120" s="32">
        <f>SUM(C121)</f>
        <v>0</v>
      </c>
      <c r="D120" s="32">
        <f>SUM(D121)</f>
        <v>0</v>
      </c>
      <c r="E120" s="32" t="s">
        <v>211</v>
      </c>
      <c r="F120" s="32">
        <f>SUM(F121)</f>
        <v>0</v>
      </c>
    </row>
    <row r="121" spans="1:6" ht="28" x14ac:dyDescent="0.35">
      <c r="A121" s="8" t="s">
        <v>222</v>
      </c>
      <c r="B121" s="30" t="s">
        <v>223</v>
      </c>
      <c r="C121" s="27" t="s">
        <v>211</v>
      </c>
      <c r="D121" s="27" t="s">
        <v>211</v>
      </c>
      <c r="E121" s="27" t="s">
        <v>211</v>
      </c>
      <c r="F121" s="15" t="str">
        <f>+E121</f>
        <v xml:space="preserve"> -   </v>
      </c>
    </row>
    <row r="122" spans="1:6" s="9" customFormat="1" ht="18" customHeight="1" x14ac:dyDescent="0.35">
      <c r="A122" s="23" t="s">
        <v>224</v>
      </c>
      <c r="B122" s="25"/>
      <c r="C122" s="28">
        <f>+C112+C116+C120</f>
        <v>0</v>
      </c>
      <c r="D122" s="28">
        <f>+D112+D116+D120</f>
        <v>0</v>
      </c>
      <c r="E122" s="31" t="s">
        <v>225</v>
      </c>
      <c r="F122" s="28">
        <f>+F112+F116+F120</f>
        <v>0</v>
      </c>
    </row>
    <row r="124" spans="1:6" s="9" customFormat="1" ht="23" customHeight="1" x14ac:dyDescent="0.35">
      <c r="A124" s="40" t="s">
        <v>226</v>
      </c>
      <c r="B124" s="41"/>
      <c r="C124" s="42">
        <v>732953903</v>
      </c>
      <c r="D124" s="43">
        <v>-45802268.159999996</v>
      </c>
      <c r="E124" s="44" t="s">
        <v>211</v>
      </c>
      <c r="F124" s="45">
        <f>+F110+F122</f>
        <v>0</v>
      </c>
    </row>
    <row r="127" spans="1:6" x14ac:dyDescent="0.35">
      <c r="A127" s="46" t="s">
        <v>229</v>
      </c>
      <c r="B127" s="46"/>
      <c r="E127" s="46" t="s">
        <v>230</v>
      </c>
      <c r="F127" s="46"/>
    </row>
    <row r="129" spans="1:6" x14ac:dyDescent="0.35">
      <c r="B129" s="48"/>
      <c r="E129" s="48"/>
      <c r="F129" s="48"/>
    </row>
    <row r="130" spans="1:6" x14ac:dyDescent="0.35">
      <c r="A130" s="47" t="s">
        <v>231</v>
      </c>
      <c r="B130" s="47"/>
      <c r="E130" s="47" t="s">
        <v>232</v>
      </c>
      <c r="F130" s="47"/>
    </row>
    <row r="131" spans="1:6" x14ac:dyDescent="0.35">
      <c r="A131" s="46" t="s">
        <v>233</v>
      </c>
      <c r="B131" s="46"/>
      <c r="E131" s="46" t="s">
        <v>234</v>
      </c>
      <c r="F131" s="46"/>
    </row>
  </sheetData>
  <mergeCells count="11">
    <mergeCell ref="E127:F127"/>
    <mergeCell ref="E130:F130"/>
    <mergeCell ref="E131:F131"/>
    <mergeCell ref="A127:B127"/>
    <mergeCell ref="A130:B130"/>
    <mergeCell ref="A131:B131"/>
    <mergeCell ref="A1:F1"/>
    <mergeCell ref="A2:F2"/>
    <mergeCell ref="A3:F3"/>
    <mergeCell ref="A4:F4"/>
    <mergeCell ref="A5:F5"/>
  </mergeCells>
  <pageMargins left="1.39" right="0.19685039370078741" top="0.27559055118110237" bottom="0.27559055118110237" header="0.31496062992125984" footer="0.31496062992125984"/>
  <pageSetup scale="75" orientation="landscape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ENERO 2022</vt:lpstr>
      <vt:lpstr>'EJECUCION ENERO 2022'!Print_Titles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Rodriguez Geanny Mendez</cp:lastModifiedBy>
  <cp:revision/>
  <cp:lastPrinted>2022-07-25T18:15:54Z</cp:lastPrinted>
  <dcterms:created xsi:type="dcterms:W3CDTF">2015-06-05T18:17:20Z</dcterms:created>
  <dcterms:modified xsi:type="dcterms:W3CDTF">2022-07-26T18:53:26Z</dcterms:modified>
  <cp:category/>
  <cp:contentStatus/>
</cp:coreProperties>
</file>