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\OneDrive\Escritorio\Arosa VARIOS\PRESUPUESTO\TRANSPARENCIA 2022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1" i="1" l="1"/>
  <c r="J119" i="1"/>
  <c r="J118" i="1"/>
  <c r="J117" i="1"/>
  <c r="J115" i="1"/>
  <c r="J114" i="1"/>
  <c r="J113" i="1"/>
  <c r="J109" i="1"/>
  <c r="J107" i="1"/>
  <c r="J106" i="1"/>
  <c r="J105" i="1"/>
  <c r="J103" i="1"/>
  <c r="J102" i="1"/>
  <c r="J100" i="1"/>
  <c r="J98" i="1"/>
  <c r="J97" i="1"/>
  <c r="J95" i="1"/>
  <c r="J94" i="1"/>
  <c r="J93" i="1"/>
  <c r="J92" i="1"/>
  <c r="J91" i="1"/>
  <c r="J88" i="1"/>
  <c r="J87" i="1"/>
  <c r="J86" i="1"/>
  <c r="J85" i="1"/>
  <c r="J84" i="1"/>
  <c r="J83" i="1"/>
  <c r="J81" i="1"/>
  <c r="J80" i="1"/>
  <c r="J78" i="1"/>
  <c r="J77" i="1"/>
  <c r="J76" i="1"/>
  <c r="J75" i="1"/>
  <c r="J73" i="1"/>
  <c r="J72" i="1"/>
  <c r="J71" i="1"/>
  <c r="J70" i="1"/>
  <c r="J68" i="1"/>
  <c r="J67" i="1"/>
  <c r="J66" i="1"/>
  <c r="J65" i="1"/>
  <c r="J63" i="1"/>
  <c r="J62" i="1"/>
  <c r="J61" i="1"/>
  <c r="J60" i="1"/>
  <c r="J58" i="1"/>
  <c r="J57" i="1"/>
  <c r="J56" i="1"/>
  <c r="J53" i="1"/>
  <c r="J51" i="1"/>
  <c r="J50" i="1"/>
  <c r="J49" i="1"/>
  <c r="J48" i="1"/>
  <c r="J47" i="1"/>
  <c r="J45" i="1"/>
  <c r="J44" i="1"/>
  <c r="J42" i="1"/>
  <c r="J41" i="1"/>
  <c r="J39" i="1"/>
  <c r="J38" i="1"/>
  <c r="J37" i="1"/>
  <c r="J35" i="1"/>
  <c r="J34" i="1"/>
  <c r="J32" i="1"/>
  <c r="J31" i="1"/>
  <c r="J29" i="1"/>
  <c r="J28" i="1"/>
  <c r="J26" i="1"/>
  <c r="J25" i="1"/>
  <c r="J24" i="1"/>
  <c r="J23" i="1"/>
  <c r="J20" i="1"/>
  <c r="J19" i="1"/>
  <c r="J18" i="1"/>
  <c r="J16" i="1"/>
  <c r="J14" i="1"/>
  <c r="J13" i="1"/>
  <c r="J12" i="1"/>
  <c r="J11" i="1"/>
  <c r="J116" i="1" l="1"/>
  <c r="J112" i="1"/>
  <c r="J104" i="1"/>
  <c r="J90" i="1"/>
  <c r="J82" i="1"/>
  <c r="J74" i="1"/>
  <c r="J69" i="1"/>
  <c r="J64" i="1"/>
  <c r="J55" i="1"/>
  <c r="J43" i="1"/>
  <c r="J40" i="1"/>
  <c r="J36" i="1"/>
  <c r="J27" i="1"/>
  <c r="J22" i="1"/>
  <c r="J17" i="1"/>
  <c r="J15" i="1"/>
  <c r="J10" i="1"/>
  <c r="J120" i="1"/>
  <c r="J108" i="1"/>
  <c r="J101" i="1"/>
  <c r="J99" i="1"/>
  <c r="J96" i="1"/>
  <c r="J79" i="1"/>
  <c r="J59" i="1"/>
  <c r="J52" i="1"/>
  <c r="J46" i="1"/>
  <c r="J33" i="1"/>
  <c r="J30" i="1"/>
  <c r="H108" i="1"/>
  <c r="G108" i="1"/>
  <c r="F108" i="1"/>
  <c r="E108" i="1"/>
  <c r="H104" i="1"/>
  <c r="G104" i="1"/>
  <c r="F104" i="1"/>
  <c r="E104" i="1"/>
  <c r="H96" i="1"/>
  <c r="G96" i="1"/>
  <c r="F96" i="1"/>
  <c r="E96" i="1"/>
  <c r="H90" i="1"/>
  <c r="G90" i="1"/>
  <c r="F90" i="1"/>
  <c r="E90" i="1"/>
  <c r="H89" i="1"/>
  <c r="G89" i="1"/>
  <c r="F89" i="1"/>
  <c r="E89" i="1"/>
  <c r="H82" i="1"/>
  <c r="G82" i="1"/>
  <c r="F82" i="1"/>
  <c r="E82" i="1"/>
  <c r="H79" i="1"/>
  <c r="G79" i="1"/>
  <c r="F79" i="1"/>
  <c r="E79" i="1"/>
  <c r="H74" i="1"/>
  <c r="G74" i="1"/>
  <c r="F74" i="1"/>
  <c r="E74" i="1"/>
  <c r="H69" i="1"/>
  <c r="G69" i="1"/>
  <c r="F69" i="1"/>
  <c r="E69" i="1"/>
  <c r="H64" i="1"/>
  <c r="G64" i="1"/>
  <c r="F64" i="1"/>
  <c r="E64" i="1"/>
  <c r="H59" i="1"/>
  <c r="G59" i="1"/>
  <c r="F59" i="1"/>
  <c r="E59" i="1"/>
  <c r="H55" i="1"/>
  <c r="G55" i="1"/>
  <c r="F55" i="1"/>
  <c r="E55" i="1"/>
  <c r="H54" i="1"/>
  <c r="G54" i="1"/>
  <c r="F54" i="1"/>
  <c r="E54" i="1"/>
  <c r="H52" i="1"/>
  <c r="G52" i="1"/>
  <c r="F52" i="1"/>
  <c r="E52" i="1"/>
  <c r="H46" i="1"/>
  <c r="G46" i="1"/>
  <c r="F46" i="1"/>
  <c r="E46" i="1"/>
  <c r="H43" i="1"/>
  <c r="G43" i="1"/>
  <c r="F43" i="1"/>
  <c r="E43" i="1"/>
  <c r="H40" i="1"/>
  <c r="G40" i="1"/>
  <c r="F40" i="1"/>
  <c r="E40" i="1"/>
  <c r="H36" i="1"/>
  <c r="G36" i="1"/>
  <c r="F36" i="1"/>
  <c r="E36" i="1"/>
  <c r="H33" i="1"/>
  <c r="G33" i="1"/>
  <c r="F33" i="1"/>
  <c r="E33" i="1"/>
  <c r="H30" i="1"/>
  <c r="G30" i="1"/>
  <c r="F30" i="1"/>
  <c r="E30" i="1"/>
  <c r="H27" i="1"/>
  <c r="G27" i="1"/>
  <c r="F27" i="1"/>
  <c r="E27" i="1"/>
  <c r="H22" i="1"/>
  <c r="G22" i="1"/>
  <c r="F22" i="1"/>
  <c r="F21" i="1" s="1"/>
  <c r="E22" i="1"/>
  <c r="H21" i="1"/>
  <c r="G21" i="1"/>
  <c r="E21" i="1"/>
  <c r="H17" i="1"/>
  <c r="G17" i="1"/>
  <c r="F17" i="1"/>
  <c r="E17" i="1"/>
  <c r="H15" i="1"/>
  <c r="G15" i="1"/>
  <c r="F15" i="1"/>
  <c r="E15" i="1"/>
  <c r="H10" i="1"/>
  <c r="G10" i="1"/>
  <c r="F10" i="1"/>
  <c r="E10" i="1"/>
  <c r="H9" i="1"/>
  <c r="G9" i="1"/>
  <c r="F9" i="1"/>
  <c r="E9" i="1"/>
  <c r="I10" i="1"/>
  <c r="D10" i="1"/>
  <c r="I108" i="1"/>
  <c r="I104" i="1"/>
  <c r="I96" i="1"/>
  <c r="I90" i="1"/>
  <c r="I82" i="1"/>
  <c r="I79" i="1"/>
  <c r="I74" i="1"/>
  <c r="I69" i="1"/>
  <c r="I64" i="1"/>
  <c r="I59" i="1"/>
  <c r="I55" i="1"/>
  <c r="I52" i="1"/>
  <c r="I46" i="1"/>
  <c r="I43" i="1"/>
  <c r="I40" i="1"/>
  <c r="I36" i="1"/>
  <c r="I33" i="1"/>
  <c r="I30" i="1"/>
  <c r="I27" i="1"/>
  <c r="I22" i="1"/>
  <c r="I17" i="1"/>
  <c r="I15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7" i="1"/>
  <c r="D22" i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C10" i="1"/>
  <c r="J122" i="1" l="1"/>
  <c r="J89" i="1"/>
  <c r="J54" i="1"/>
  <c r="J21" i="1"/>
  <c r="J9" i="1"/>
  <c r="I89" i="1"/>
  <c r="I54" i="1"/>
  <c r="E110" i="1"/>
  <c r="F110" i="1"/>
  <c r="G110" i="1"/>
  <c r="H110" i="1"/>
  <c r="D54" i="1"/>
  <c r="D89" i="1"/>
  <c r="I21" i="1"/>
  <c r="D21" i="1"/>
  <c r="C54" i="1"/>
  <c r="C21" i="1"/>
  <c r="C9" i="1"/>
  <c r="C89" i="1"/>
  <c r="D9" i="1"/>
  <c r="I9" i="1"/>
  <c r="J110" i="1" l="1"/>
  <c r="J124" i="1" s="1"/>
  <c r="C110" i="1"/>
  <c r="I110" i="1"/>
  <c r="D110" i="1"/>
</calcChain>
</file>

<file path=xl/sharedStrings.xml><?xml version="1.0" encoding="utf-8"?>
<sst xmlns="http://schemas.openxmlformats.org/spreadsheetml/2006/main" count="285" uniqueCount="233">
  <si>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</si>
  <si>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</si>
  <si>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</si>
  <si>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</si>
  <si>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</si>
  <si>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</si>
  <si>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</si>
  <si>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Mayo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</si>
  <si>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</si>
  <si>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</si>
  <si>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</si>
  <si>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</si>
  <si>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</si>
  <si>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</si>
  <si>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</si>
  <si>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</si>
  <si>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</si>
  <si>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</si>
  <si>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</si>
  <si>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</si>
  <si>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</si>
  <si>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</si>
  <si>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</si>
  <si>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</si>
  <si>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</si>
  <si>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</si>
  <si>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</si>
  <si>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</si>
  <si>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</si>
  <si>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</si>
  <si>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</si>
  <si>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</si>
  <si>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</si>
  <si>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</si>
  <si>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</si>
  <si>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</si>
  <si>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</si>
  <si>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</si>
  <si>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</si>
  <si>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</si>
  <si>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</si>
  <si>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</si>
  <si>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</si>
  <si>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</si>
  <si>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</si>
  <si>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</si>
  <si>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</si>
  <si>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</si>
  <si>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</si>
  <si>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</si>
  <si>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</si>
  <si>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</si>
  <si>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</si>
  <si>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</si>
  <si>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</si>
  <si>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</si>
  <si>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</si>
  <si>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</si>
  <si>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</si>
  <si>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</si>
  <si>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</si>
  <si>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</si>
  <si>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</si>
  <si>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</si>
  <si>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</si>
  <si>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</si>
  <si>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</si>
  <si>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</si>
  <si>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</si>
  <si>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</si>
  <si>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</si>
  <si>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</si>
  <si>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</si>
  <si>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</si>
  <si>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</si>
  <si>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</si>
  <si>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</si>
  <si>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</si>
  <si>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</si>
  <si>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</si>
  <si>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</si>
  <si>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</si>
  <si>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</si>
  <si>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</si>
  <si>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</si>
  <si>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</si>
  <si>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</si>
  <si>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</si>
  <si>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</si>
  <si>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</si>
  <si>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</si>
  <si>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</si>
  <si>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</si>
  <si>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</si>
  <si>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</si>
  <si>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</si>
  <si>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</si>
  <si>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</si>
  <si>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</si>
  <si>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</si>
  <si>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</si>
  <si>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</si>
  <si>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</si>
  <si>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</si>
  <si>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</si>
  <si>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</si>
  <si>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</si>
  <si>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</si>
  <si>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</si>
  <si>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</si>
  <si>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</si>
  <si>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</si>
  <si>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</si>
  <si>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</si>
  <si>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</si>
  <si>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</si>
  <si>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</si>
  <si>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</si>
  <si>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</si>
  <si>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</si>
  <si>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</si>
  <si>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</si>
  <si>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</si>
  <si>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</si>
  <si>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</si>
  <si>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</si>
  <si>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</si>
  <si>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</si>
  <si>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</si>
  <si>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</si>
  <si>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</si>
  <si>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</si>
  <si>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</si>
  <si>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</si>
  <si>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</si>
  <si>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</si>
  <si>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</si>
  <si>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</si>
  <si>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</si>
  <si>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</si>
  <si>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</si>
  <si>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</si>
  <si>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</si>
  <si>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</si>
  <si>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</si>
  <si>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</si>
  <si>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</si>
  <si>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</si>
  <si>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</si>
  <si>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</si>
  <si>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</si>
  <si>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</si>
  <si>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</si>
  <si>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</si>
  <si>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</si>
  <si>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</si>
  <si>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</si>
  <si>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</si>
  <si>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</si>
  <si>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</si>
  <si>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</si>
  <si>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</si>
  <si>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</si>
  <si>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</si>
  <si>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</si>
  <si>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</si>
  <si>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</si>
  <si>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</si>
  <si>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</si>
  <si>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</si>
  <si>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</si>
  <si>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</si>
  <si>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</si>
  <si>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</si>
  <si>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</si>
  <si>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</si>
  <si>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</si>
  <si>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</si>
  <si>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</si>
  <si>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</si>
  <si>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</si>
  <si>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</si>
  <si>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</si>
  <si>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</si>
  <si>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</si>
  <si>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</si>
  <si>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</si>
  <si>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</si>
  <si>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</si>
  <si>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</si>
  <si>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</si>
  <si>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</si>
  <si>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</si>
  <si>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</si>
  <si>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</si>
  <si>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</si>
  <si>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</si>
  <si>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</si>
  <si>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</si>
  <si>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</si>
  <si>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</si>
  <si>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</si>
  <si>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</si>
  <si>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</si>
  <si>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</si>
  <si>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</si>
  <si>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</si>
  <si>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</si>
  <si>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</si>
  <si>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</si>
  <si>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</si>
  <si>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</si>
  <si>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</si>
  <si>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</si>
  <si>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</si>
  <si>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</si>
  <si>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</si>
  <si>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</si>
  <si>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</si>
  <si>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</si>
  <si>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</si>
  <si>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</si>
  <si>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</si>
  <si>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</si>
  <si>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</si>
  <si>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</si>
  <si>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</si>
  <si>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Enero</t>
  </si>
  <si>
    <t>Febrero</t>
  </si>
  <si>
    <t>Marzo</t>
  </si>
  <si>
    <t>Abril</t>
  </si>
  <si>
    <t>EJECUCIÓN DE GASTOS Y APLICACIONES FINANCIERAS MAYO 2022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</si>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</sst>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1" applyFont="1" applyFill="1" applyAlignment="1">
      <alignment horizontal="right" vertical="center" shrinkToFit="1"/>
    </xf>
    <xf numFmtId="164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164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164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164" fontId="7" fillId="5" borderId="0" xfId="1" applyFont="1" applyFill="1" applyAlignment="1">
      <alignment horizontal="right" vertical="center"/>
    </xf>
    <xf numFmtId="164" fontId="8" fillId="4" borderId="0" xfId="1" applyFont="1" applyFill="1" applyAlignment="1">
      <alignment horizontal="right" vertical="center" shrinkToFit="1"/>
    </xf>
    <xf numFmtId="164" fontId="2" fillId="0" borderId="0" xfId="1" applyFont="1" applyAlignment="1">
      <alignment horizontal="right" vertical="center"/>
    </xf>
    <xf numFmtId="0" fontId="7" fillId="6" borderId="0" xfId="0" applyFont="1" applyFill="1" applyAlignment="1">
      <alignment horizontal="right" vertical="center"/>
    </xf>
    <xf numFmtId="43" fontId="7" fillId="6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0" xfId="0" applyFont="1" applyAlignment="1"/>
    <xf numFmtId="164" fontId="11" fillId="0" borderId="0" xfId="1" applyFont="1" applyAlignment="1">
      <alignment horizontal="right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1209147</xdr:colOff>
      <xdr:row>0</xdr:row>
      <xdr:rowOff>127002</xdr:rowOff>
    </xdr:from>
    <xdr:to>
      <xdr:col>9</xdr:col>
      <xdr:colOff>1114300</xdr:colOff>
      <xdr:row>5</xdr:row>
      <xdr:rowOff>105835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C6C77-E73F-473C-72BB-F6ADB059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1397" y="127002"/>
          <a:ext cx="1122236" cy="8784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</xdr:colOff>
      <xdr:row>1</xdr:row>
      <xdr:rowOff>57326</xdr:rowOff>
    </xdr:from>
    <xdr:to>
      <xdr:col>1</xdr:col>
      <xdr:colOff>1410057</xdr:colOff>
      <xdr:row>5</xdr:row>
      <xdr:rowOff>52917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237243"/>
          <a:ext cx="1801640" cy="7152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showGridLines="0" tabSelected="1" zoomScale="90" zoomScaleNormal="90" workbookViewId="0">
      <selection activeCell="A4" sqref="A4:J4"/>
    </sheetView>
  </sheetViews>
  <sheetFormatPr defaultColWidth="8.7109375" defaultRowHeight="14.25" x14ac:dyDescent="0.25"/>
  <cols>
    <col min="1" max="1" width="7.7109375" style="8" customWidth="1"/>
    <col min="2" max="2" width="47.140625" style="6" customWidth="1"/>
    <col min="3" max="3" width="21.42578125" style="6" bestFit="1" customWidth="1"/>
    <col min="4" max="4" width="21" style="6" bestFit="1" customWidth="1"/>
    <col min="5" max="5" width="19.5703125" style="6" customWidth="1"/>
    <col min="6" max="7" width="20" style="6" bestFit="1" customWidth="1"/>
    <col min="8" max="8" width="18" style="6" customWidth="1"/>
    <col min="9" max="9" width="18.28515625" style="6" customWidth="1"/>
    <col min="10" max="10" width="21" style="6" bestFit="1" customWidth="1"/>
    <col min="11" max="16384" width="8.7109375" style="6"/>
  </cols>
  <sheetData>
    <row r="1" spans="1:10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 t="s">
        <v>231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25">
      <c r="A6" s="1"/>
      <c r="B6" s="1"/>
      <c r="C6" s="2"/>
      <c r="D6" s="3"/>
      <c r="E6" s="3"/>
      <c r="H6" s="3"/>
      <c r="I6" s="3"/>
    </row>
    <row r="7" spans="1:10" ht="29.1" customHeight="1" x14ac:dyDescent="0.25">
      <c r="A7" s="40" t="s">
        <v>4</v>
      </c>
      <c r="B7" s="41"/>
      <c r="C7" s="4" t="s">
        <v>5</v>
      </c>
      <c r="D7" s="4" t="s">
        <v>6</v>
      </c>
      <c r="E7" s="4" t="s">
        <v>227</v>
      </c>
      <c r="F7" s="4" t="s">
        <v>228</v>
      </c>
      <c r="G7" s="4" t="s">
        <v>229</v>
      </c>
      <c r="H7" s="4" t="s">
        <v>230</v>
      </c>
      <c r="I7" s="4" t="s">
        <v>7</v>
      </c>
      <c r="J7" s="4" t="s">
        <v>232</v>
      </c>
    </row>
    <row r="8" spans="1:10" s="7" customFormat="1" x14ac:dyDescent="0.25">
      <c r="A8" s="10" t="s">
        <v>8</v>
      </c>
      <c r="B8" s="9" t="s">
        <v>9</v>
      </c>
      <c r="C8" s="11"/>
      <c r="D8" s="11"/>
      <c r="E8" s="11"/>
      <c r="F8" s="11"/>
      <c r="G8" s="11"/>
      <c r="H8" s="11"/>
      <c r="I8" s="11"/>
      <c r="J8" s="11"/>
    </row>
    <row r="9" spans="1:10" s="5" customFormat="1" x14ac:dyDescent="0.25">
      <c r="A9" s="18">
        <v>2.1</v>
      </c>
      <c r="B9" s="18" t="s">
        <v>10</v>
      </c>
      <c r="C9" s="19">
        <f>C10+C15+C17</f>
        <v>349947861</v>
      </c>
      <c r="D9" s="19">
        <f t="shared" ref="D9:I9" si="0">D10+D15+D17</f>
        <v>1.7898855730891228E-9</v>
      </c>
      <c r="E9" s="36">
        <f t="shared" si="0"/>
        <v>0</v>
      </c>
      <c r="F9" s="19">
        <f t="shared" si="0"/>
        <v>23157045.379999999</v>
      </c>
      <c r="G9" s="19">
        <f t="shared" si="0"/>
        <v>18605593.539999999</v>
      </c>
      <c r="H9" s="19">
        <f t="shared" si="0"/>
        <v>21458810.199999999</v>
      </c>
      <c r="I9" s="19">
        <f t="shared" si="0"/>
        <v>20061549.400000002</v>
      </c>
      <c r="J9" s="19">
        <f>J10+J15+J17</f>
        <v>83282998.519999996</v>
      </c>
    </row>
    <row r="10" spans="1:10" s="5" customFormat="1" x14ac:dyDescent="0.25">
      <c r="A10" s="20" t="s">
        <v>11</v>
      </c>
      <c r="B10" s="21" t="s">
        <v>12</v>
      </c>
      <c r="C10" s="22">
        <f>SUM(C11:C14)</f>
        <v>261866013</v>
      </c>
      <c r="D10" s="22">
        <f t="shared" ref="D10:I10" si="1">SUM(D11:D14)</f>
        <v>1.7898855730891228E-9</v>
      </c>
      <c r="E10" s="22">
        <f t="shared" si="1"/>
        <v>0</v>
      </c>
      <c r="F10" s="22">
        <f t="shared" si="1"/>
        <v>19453674.16</v>
      </c>
      <c r="G10" s="22">
        <f t="shared" si="1"/>
        <v>15699007.119999999</v>
      </c>
      <c r="H10" s="22">
        <f t="shared" si="1"/>
        <v>14869430.029999999</v>
      </c>
      <c r="I10" s="22">
        <f t="shared" si="1"/>
        <v>16746513.710000001</v>
      </c>
      <c r="J10" s="22">
        <f>SUM(J11:J14)</f>
        <v>66768625.020000003</v>
      </c>
    </row>
    <row r="11" spans="1:10" s="5" customFormat="1" x14ac:dyDescent="0.2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v>7360474.1600000001</v>
      </c>
      <c r="G11" s="15">
        <v>5282053.34</v>
      </c>
      <c r="H11" s="15">
        <v>5121000</v>
      </c>
      <c r="I11" s="15">
        <v>5862100</v>
      </c>
      <c r="J11" s="15">
        <f>SUM(E11:I11)</f>
        <v>23625627.5</v>
      </c>
    </row>
    <row r="12" spans="1:10" s="5" customFormat="1" ht="28.5" x14ac:dyDescent="0.2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v>12093200</v>
      </c>
      <c r="G12" s="15">
        <v>10332966.699999999</v>
      </c>
      <c r="H12" s="15">
        <v>9167700</v>
      </c>
      <c r="I12" s="15">
        <v>10623433.33</v>
      </c>
      <c r="J12" s="15">
        <f t="shared" ref="J12:J14" si="2">SUM(E12:I12)</f>
        <v>42217300.030000001</v>
      </c>
    </row>
    <row r="13" spans="1:10" s="5" customFormat="1" x14ac:dyDescent="0.2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5">
        <f t="shared" si="2"/>
        <v>0</v>
      </c>
    </row>
    <row r="14" spans="1:10" s="5" customFormat="1" x14ac:dyDescent="0.2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4">
        <v>0</v>
      </c>
      <c r="G14" s="14">
        <v>83987.08</v>
      </c>
      <c r="H14" s="14">
        <v>580730.03</v>
      </c>
      <c r="I14" s="14">
        <v>260980.38</v>
      </c>
      <c r="J14" s="15">
        <f t="shared" si="2"/>
        <v>925697.49</v>
      </c>
    </row>
    <row r="15" spans="1:10" s="5" customFormat="1" x14ac:dyDescent="0.2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 t="shared" ref="F15:G15" si="3">SUM(F16)</f>
        <v>778000</v>
      </c>
      <c r="G15" s="22">
        <f t="shared" si="3"/>
        <v>579000</v>
      </c>
      <c r="H15" s="22">
        <f t="shared" ref="H15" si="4">SUM(H16)</f>
        <v>4457345.28</v>
      </c>
      <c r="I15" s="22">
        <f t="shared" ref="I15" si="5">SUM(I16)</f>
        <v>838975</v>
      </c>
      <c r="J15" s="22">
        <f>SUM(J16)</f>
        <v>6653320.2800000003</v>
      </c>
    </row>
    <row r="16" spans="1:10" s="5" customFormat="1" x14ac:dyDescent="0.2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4">
        <v>778000</v>
      </c>
      <c r="G16" s="14">
        <v>579000</v>
      </c>
      <c r="H16" s="14">
        <v>4457345.28</v>
      </c>
      <c r="I16" s="14">
        <v>838975</v>
      </c>
      <c r="J16" s="15">
        <f>SUM(E16:I16)</f>
        <v>6653320.2800000003</v>
      </c>
    </row>
    <row r="17" spans="1:10" s="5" customFormat="1" ht="28.5" x14ac:dyDescent="0.2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 t="shared" ref="F17:H17" si="6">SUM(F18:F20)</f>
        <v>2925371.2199999997</v>
      </c>
      <c r="G17" s="22">
        <f t="shared" si="6"/>
        <v>2327586.42</v>
      </c>
      <c r="H17" s="22">
        <f t="shared" si="6"/>
        <v>2132034.89</v>
      </c>
      <c r="I17" s="22">
        <f t="shared" ref="I17" si="7">SUM(I18:I20)</f>
        <v>2476060.69</v>
      </c>
      <c r="J17" s="22">
        <f>SUM(J18:J20)</f>
        <v>9861053.2200000007</v>
      </c>
    </row>
    <row r="18" spans="1:10" s="5" customFormat="1" x14ac:dyDescent="0.2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4">
        <v>1369375.01</v>
      </c>
      <c r="G18" s="14">
        <v>1082750.8400000001</v>
      </c>
      <c r="H18" s="14">
        <v>991887.49</v>
      </c>
      <c r="I18" s="14">
        <v>1154174.6499999999</v>
      </c>
      <c r="J18" s="15">
        <f t="shared" ref="J18:J20" si="8">SUM(E18:I18)</f>
        <v>4598187.99</v>
      </c>
    </row>
    <row r="19" spans="1:10" x14ac:dyDescent="0.2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4">
        <v>1381210.88</v>
      </c>
      <c r="G19" s="14">
        <v>1108666.3899999999</v>
      </c>
      <c r="H19" s="14">
        <v>1014497.7</v>
      </c>
      <c r="I19" s="14">
        <v>1170472.8700000001</v>
      </c>
      <c r="J19" s="15">
        <f t="shared" si="8"/>
        <v>4674847.84</v>
      </c>
    </row>
    <row r="20" spans="1:10" x14ac:dyDescent="0.2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4">
        <v>174785.33</v>
      </c>
      <c r="G20" s="14">
        <v>136169.19</v>
      </c>
      <c r="H20" s="14">
        <v>125649.7</v>
      </c>
      <c r="I20" s="14">
        <v>151413.17000000001</v>
      </c>
      <c r="J20" s="15">
        <f t="shared" si="8"/>
        <v>588017.39</v>
      </c>
    </row>
    <row r="21" spans="1:10" s="5" customFormat="1" x14ac:dyDescent="0.2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 t="shared" ref="F21:H21" si="9">F22+F27+F30+F33+F36+F40+F43+F46+F52</f>
        <v>0</v>
      </c>
      <c r="G21" s="19">
        <f t="shared" si="9"/>
        <v>883273.6</v>
      </c>
      <c r="H21" s="19">
        <f t="shared" si="9"/>
        <v>1042262.84</v>
      </c>
      <c r="I21" s="19">
        <f t="shared" ref="I21" si="10">I22+I27+I30+I33+I36+I40+I43+I46+I52</f>
        <v>6122888.5099999998</v>
      </c>
      <c r="J21" s="19">
        <f>J22+J27+J30+J33+J36+J40+J43+J46+J52</f>
        <v>8048424.9500000002</v>
      </c>
    </row>
    <row r="22" spans="1:10" s="5" customFormat="1" x14ac:dyDescent="0.2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 t="shared" ref="F22:H22" si="11">SUM(F23:F26)</f>
        <v>0</v>
      </c>
      <c r="G22" s="22">
        <f t="shared" si="11"/>
        <v>0</v>
      </c>
      <c r="H22" s="22">
        <f t="shared" si="11"/>
        <v>0</v>
      </c>
      <c r="I22" s="22">
        <f t="shared" ref="I22" si="12">SUM(I23:I26)</f>
        <v>387947.81</v>
      </c>
      <c r="J22" s="22">
        <f>SUM(J23:J26)</f>
        <v>387947.81</v>
      </c>
    </row>
    <row r="23" spans="1:10" x14ac:dyDescent="0.2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f t="shared" ref="J23:J26" si="13">SUM(E23:I23)</f>
        <v>0</v>
      </c>
    </row>
    <row r="24" spans="1:10" x14ac:dyDescent="0.2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300447.81</v>
      </c>
      <c r="J24" s="15">
        <f t="shared" si="13"/>
        <v>300447.81</v>
      </c>
    </row>
    <row r="25" spans="1:10" x14ac:dyDescent="0.2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f t="shared" si="13"/>
        <v>0</v>
      </c>
    </row>
    <row r="26" spans="1:10" x14ac:dyDescent="0.2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v>0</v>
      </c>
      <c r="G26" s="15">
        <v>0</v>
      </c>
      <c r="H26" s="15">
        <v>0</v>
      </c>
      <c r="I26" s="15">
        <v>87500</v>
      </c>
      <c r="J26" s="15">
        <f t="shared" si="13"/>
        <v>87500</v>
      </c>
    </row>
    <row r="27" spans="1:10" s="5" customFormat="1" ht="28.5" x14ac:dyDescent="0.2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 t="shared" ref="F27:H27" si="14">SUM(F28:F29)</f>
        <v>0</v>
      </c>
      <c r="G27" s="22">
        <f t="shared" si="14"/>
        <v>0</v>
      </c>
      <c r="H27" s="22">
        <f t="shared" si="14"/>
        <v>0</v>
      </c>
      <c r="I27" s="22">
        <f t="shared" ref="I27" si="15">SUM(I28:I29)</f>
        <v>0</v>
      </c>
      <c r="J27" s="22">
        <f>SUM(J28:J29)</f>
        <v>0</v>
      </c>
    </row>
    <row r="28" spans="1:10" x14ac:dyDescent="0.2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5">
        <f t="shared" ref="J28:J29" si="16">SUM(E28:I28)</f>
        <v>0</v>
      </c>
    </row>
    <row r="29" spans="1:10" x14ac:dyDescent="0.2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5">
        <f t="shared" si="16"/>
        <v>0</v>
      </c>
    </row>
    <row r="30" spans="1:10" s="5" customFormat="1" x14ac:dyDescent="0.2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 t="shared" ref="F30:H30" si="17">SUM(F31:F32)</f>
        <v>0</v>
      </c>
      <c r="G30" s="22">
        <f t="shared" si="17"/>
        <v>0</v>
      </c>
      <c r="H30" s="22">
        <f t="shared" si="17"/>
        <v>0</v>
      </c>
      <c r="I30" s="22">
        <f t="shared" ref="I30" si="18">SUM(I31:I32)</f>
        <v>4723050</v>
      </c>
      <c r="J30" s="22">
        <f>SUM(J31:J32)</f>
        <v>4723050</v>
      </c>
    </row>
    <row r="31" spans="1:10" x14ac:dyDescent="0.2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4723050</v>
      </c>
      <c r="J31" s="15">
        <f t="shared" ref="J31:J32" si="19">SUM(E31:I31)</f>
        <v>4723050</v>
      </c>
    </row>
    <row r="32" spans="1:10" x14ac:dyDescent="0.2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f t="shared" si="19"/>
        <v>0</v>
      </c>
    </row>
    <row r="33" spans="1:10" s="5" customFormat="1" x14ac:dyDescent="0.2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 t="shared" ref="F33:H33" si="20">SUM(F34:F35)</f>
        <v>0</v>
      </c>
      <c r="G33" s="22">
        <f t="shared" si="20"/>
        <v>0</v>
      </c>
      <c r="H33" s="22">
        <f t="shared" si="20"/>
        <v>0</v>
      </c>
      <c r="I33" s="22">
        <f t="shared" ref="I33" si="21">SUM(I34:I35)</f>
        <v>0</v>
      </c>
      <c r="J33" s="22">
        <f>SUM(J34:J35)</f>
        <v>0</v>
      </c>
    </row>
    <row r="34" spans="1:10" x14ac:dyDescent="0.2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5">
        <f t="shared" ref="J34:J35" si="22">SUM(E34:I34)</f>
        <v>0</v>
      </c>
    </row>
    <row r="35" spans="1:10" x14ac:dyDescent="0.2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5">
        <f t="shared" si="22"/>
        <v>0</v>
      </c>
    </row>
    <row r="36" spans="1:10" s="5" customFormat="1" x14ac:dyDescent="0.2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 t="shared" ref="F36:H36" si="23">SUM(F37:F39)</f>
        <v>0</v>
      </c>
      <c r="G36" s="22">
        <f t="shared" si="23"/>
        <v>883273.6</v>
      </c>
      <c r="H36" s="22">
        <f t="shared" si="23"/>
        <v>1042262.84</v>
      </c>
      <c r="I36" s="22">
        <f t="shared" ref="I36" si="24">SUM(I37:I39)</f>
        <v>520548.5</v>
      </c>
      <c r="J36" s="22">
        <f>SUM(J37:J39)</f>
        <v>2446084.94</v>
      </c>
    </row>
    <row r="37" spans="1:10" x14ac:dyDescent="0.2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v>0</v>
      </c>
      <c r="G37" s="15">
        <v>883273.6</v>
      </c>
      <c r="H37" s="15">
        <v>1042262.84</v>
      </c>
      <c r="I37" s="15">
        <v>520548.5</v>
      </c>
      <c r="J37" s="15">
        <f t="shared" ref="J37:J39" si="25">SUM(E37:I37)</f>
        <v>2446084.94</v>
      </c>
    </row>
    <row r="38" spans="1:10" x14ac:dyDescent="0.2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f t="shared" si="25"/>
        <v>0</v>
      </c>
    </row>
    <row r="39" spans="1:10" x14ac:dyDescent="0.2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f t="shared" si="25"/>
        <v>0</v>
      </c>
    </row>
    <row r="40" spans="1:10" s="5" customFormat="1" x14ac:dyDescent="0.2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 t="shared" ref="F40:H40" si="26">SUM(F41:F42)</f>
        <v>0</v>
      </c>
      <c r="G40" s="22">
        <f t="shared" si="26"/>
        <v>0</v>
      </c>
      <c r="H40" s="22">
        <f t="shared" si="26"/>
        <v>0</v>
      </c>
      <c r="I40" s="22">
        <f t="shared" ref="I40" si="27">SUM(I41:I42)</f>
        <v>0</v>
      </c>
      <c r="J40" s="22">
        <f>SUM(J41:J42)</f>
        <v>0</v>
      </c>
    </row>
    <row r="41" spans="1:10" x14ac:dyDescent="0.2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f t="shared" ref="J41:J42" si="28">SUM(E41:I41)</f>
        <v>0</v>
      </c>
    </row>
    <row r="42" spans="1:10" x14ac:dyDescent="0.2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f t="shared" si="28"/>
        <v>0</v>
      </c>
    </row>
    <row r="43" spans="1:10" s="5" customFormat="1" ht="27.75" customHeight="1" x14ac:dyDescent="0.2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 t="shared" ref="F43:H43" si="29">SUM(F44:F45)</f>
        <v>0</v>
      </c>
      <c r="G43" s="22">
        <f t="shared" si="29"/>
        <v>0</v>
      </c>
      <c r="H43" s="22">
        <f t="shared" si="29"/>
        <v>0</v>
      </c>
      <c r="I43" s="22">
        <f t="shared" ref="I43" si="30">SUM(I44:I45)</f>
        <v>157189.96</v>
      </c>
      <c r="J43" s="22">
        <f>SUM(J44:J45)</f>
        <v>157189.96</v>
      </c>
    </row>
    <row r="44" spans="1:10" ht="28.5" x14ac:dyDescent="0.2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v>0</v>
      </c>
      <c r="G44" s="15">
        <v>0</v>
      </c>
      <c r="H44" s="15">
        <v>0</v>
      </c>
      <c r="I44" s="15">
        <v>79260.399999999994</v>
      </c>
      <c r="J44" s="15">
        <f t="shared" ref="J44:J45" si="31">SUM(E44:I44)</f>
        <v>79260.399999999994</v>
      </c>
    </row>
    <row r="45" spans="1:10" ht="28.5" x14ac:dyDescent="0.2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v>0</v>
      </c>
      <c r="G45" s="15">
        <v>0</v>
      </c>
      <c r="H45" s="15">
        <v>0</v>
      </c>
      <c r="I45" s="15">
        <v>77929.56</v>
      </c>
      <c r="J45" s="15">
        <f t="shared" si="31"/>
        <v>77929.56</v>
      </c>
    </row>
    <row r="46" spans="1:10" s="5" customFormat="1" ht="28.5" x14ac:dyDescent="0.2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 t="shared" ref="F46:H46" si="32">SUM(F47:F51)</f>
        <v>0</v>
      </c>
      <c r="G46" s="22">
        <f t="shared" si="32"/>
        <v>0</v>
      </c>
      <c r="H46" s="22">
        <f t="shared" si="32"/>
        <v>0</v>
      </c>
      <c r="I46" s="22">
        <f t="shared" ref="I46" si="33">SUM(I47:I51)</f>
        <v>334152.24</v>
      </c>
      <c r="J46" s="22">
        <f>SUM(J47:J51)</f>
        <v>334152.24</v>
      </c>
    </row>
    <row r="47" spans="1:10" x14ac:dyDescent="0.2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v>0</v>
      </c>
      <c r="G47" s="15">
        <v>0</v>
      </c>
      <c r="H47" s="15">
        <v>0</v>
      </c>
      <c r="I47" s="15">
        <v>16182.24</v>
      </c>
      <c r="J47" s="15">
        <f t="shared" ref="J47:J51" si="34">SUM(E47:I47)</f>
        <v>16182.24</v>
      </c>
    </row>
    <row r="48" spans="1:10" x14ac:dyDescent="0.2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f t="shared" si="34"/>
        <v>0</v>
      </c>
    </row>
    <row r="49" spans="1:10" ht="28.5" x14ac:dyDescent="0.2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f t="shared" si="34"/>
        <v>0</v>
      </c>
    </row>
    <row r="50" spans="1:10" x14ac:dyDescent="0.2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v>0</v>
      </c>
      <c r="G50" s="15">
        <v>0</v>
      </c>
      <c r="H50" s="15">
        <v>0</v>
      </c>
      <c r="I50" s="15">
        <v>317970</v>
      </c>
      <c r="J50" s="15">
        <f t="shared" si="34"/>
        <v>317970</v>
      </c>
    </row>
    <row r="51" spans="1:10" x14ac:dyDescent="0.2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f t="shared" si="34"/>
        <v>0</v>
      </c>
    </row>
    <row r="52" spans="1:10" s="5" customFormat="1" ht="16.5" customHeight="1" x14ac:dyDescent="0.2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 t="shared" ref="F52:G52" si="35">SUM(F53)</f>
        <v>0</v>
      </c>
      <c r="G52" s="22">
        <f t="shared" si="35"/>
        <v>0</v>
      </c>
      <c r="H52" s="22">
        <f t="shared" ref="H52" si="36">SUM(H53)</f>
        <v>0</v>
      </c>
      <c r="I52" s="22">
        <f t="shared" ref="I52" si="37">SUM(I53)</f>
        <v>0</v>
      </c>
      <c r="J52" s="22">
        <f>SUM(J53)</f>
        <v>0</v>
      </c>
    </row>
    <row r="53" spans="1:10" x14ac:dyDescent="0.2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f>SUM(E53:I53)</f>
        <v>0</v>
      </c>
    </row>
    <row r="54" spans="1:10" s="5" customFormat="1" ht="17.25" customHeight="1" x14ac:dyDescent="0.2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 t="shared" ref="F54:H54" si="38">F55+F59+F64+F69+F74+F79+F82</f>
        <v>0</v>
      </c>
      <c r="G54" s="19">
        <f t="shared" si="38"/>
        <v>0</v>
      </c>
      <c r="H54" s="19">
        <f t="shared" si="38"/>
        <v>0</v>
      </c>
      <c r="I54" s="19">
        <f t="shared" ref="I54" si="39">I55+I59+I64+I69+I74+I79+I82</f>
        <v>2823491.93</v>
      </c>
      <c r="J54" s="19">
        <f>J55+J59+J64+J69+J74+J79+J82</f>
        <v>2823491.93</v>
      </c>
    </row>
    <row r="55" spans="1:10" s="5" customFormat="1" ht="13.5" customHeight="1" x14ac:dyDescent="0.2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 t="shared" ref="F55:H55" si="40">SUM(F56:F58)</f>
        <v>0</v>
      </c>
      <c r="G55" s="22">
        <f t="shared" si="40"/>
        <v>0</v>
      </c>
      <c r="H55" s="22">
        <f t="shared" si="40"/>
        <v>0</v>
      </c>
      <c r="I55" s="22">
        <f t="shared" ref="I55" si="41">SUM(I56:I58)</f>
        <v>103697.44</v>
      </c>
      <c r="J55" s="22">
        <f>SUM(J56:J58)</f>
        <v>103697.44</v>
      </c>
    </row>
    <row r="56" spans="1:10" x14ac:dyDescent="0.2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v>0</v>
      </c>
      <c r="G56" s="15">
        <v>0</v>
      </c>
      <c r="H56" s="15">
        <v>0</v>
      </c>
      <c r="I56" s="15">
        <v>103697.44</v>
      </c>
      <c r="J56" s="15">
        <f t="shared" ref="J56:J58" si="42">SUM(E56:I56)</f>
        <v>103697.44</v>
      </c>
    </row>
    <row r="57" spans="1:10" x14ac:dyDescent="0.2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f t="shared" si="42"/>
        <v>0</v>
      </c>
    </row>
    <row r="58" spans="1:10" x14ac:dyDescent="0.2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f t="shared" si="42"/>
        <v>0</v>
      </c>
    </row>
    <row r="59" spans="1:10" s="5" customFormat="1" ht="18.75" customHeight="1" x14ac:dyDescent="0.2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 t="shared" ref="F59:H59" si="43">SUM(F60:F63)</f>
        <v>0</v>
      </c>
      <c r="G59" s="22">
        <f t="shared" si="43"/>
        <v>0</v>
      </c>
      <c r="H59" s="22">
        <f t="shared" si="43"/>
        <v>0</v>
      </c>
      <c r="I59" s="22">
        <f t="shared" ref="I59" si="44">SUM(I60:I63)</f>
        <v>0</v>
      </c>
      <c r="J59" s="22">
        <f>SUM(J60:J63)</f>
        <v>0</v>
      </c>
    </row>
    <row r="60" spans="1:10" x14ac:dyDescent="0.2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f t="shared" ref="J60:J63" si="45">SUM(E60:I60)</f>
        <v>0</v>
      </c>
    </row>
    <row r="61" spans="1:10" x14ac:dyDescent="0.2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f t="shared" si="45"/>
        <v>0</v>
      </c>
    </row>
    <row r="62" spans="1:10" x14ac:dyDescent="0.2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f t="shared" si="45"/>
        <v>0</v>
      </c>
    </row>
    <row r="63" spans="1:10" x14ac:dyDescent="0.2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f t="shared" si="45"/>
        <v>0</v>
      </c>
    </row>
    <row r="64" spans="1:10" s="5" customFormat="1" ht="18" customHeight="1" x14ac:dyDescent="0.2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 t="shared" ref="F64:H64" si="46">SUM(F65:F68)</f>
        <v>0</v>
      </c>
      <c r="G64" s="22">
        <f t="shared" si="46"/>
        <v>0</v>
      </c>
      <c r="H64" s="22">
        <f t="shared" si="46"/>
        <v>0</v>
      </c>
      <c r="I64" s="22">
        <f t="shared" ref="I64" si="47">SUM(I65:I68)</f>
        <v>0</v>
      </c>
      <c r="J64" s="22">
        <f>SUM(J65:J68)</f>
        <v>0</v>
      </c>
    </row>
    <row r="65" spans="1:10" x14ac:dyDescent="0.2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f t="shared" ref="J65:J68" si="48">SUM(E65:I65)</f>
        <v>0</v>
      </c>
    </row>
    <row r="66" spans="1:10" x14ac:dyDescent="0.2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f t="shared" si="48"/>
        <v>0</v>
      </c>
    </row>
    <row r="67" spans="1:10" x14ac:dyDescent="0.2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f t="shared" si="48"/>
        <v>0</v>
      </c>
    </row>
    <row r="68" spans="1:10" x14ac:dyDescent="0.2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f t="shared" si="48"/>
        <v>0</v>
      </c>
    </row>
    <row r="69" spans="1:10" s="5" customFormat="1" ht="15.75" customHeight="1" x14ac:dyDescent="0.2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 t="shared" ref="F69:H69" si="49">SUM(F70:F73)</f>
        <v>0</v>
      </c>
      <c r="G69" s="22">
        <f t="shared" si="49"/>
        <v>0</v>
      </c>
      <c r="H69" s="22">
        <f t="shared" si="49"/>
        <v>0</v>
      </c>
      <c r="I69" s="22">
        <f t="shared" ref="I69" si="50">SUM(I70:I73)</f>
        <v>0</v>
      </c>
      <c r="J69" s="22">
        <f>SUM(J70:J73)</f>
        <v>0</v>
      </c>
    </row>
    <row r="70" spans="1:10" x14ac:dyDescent="0.2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f t="shared" ref="J70:J73" si="51">SUM(E70:I70)</f>
        <v>0</v>
      </c>
    </row>
    <row r="71" spans="1:10" x14ac:dyDescent="0.2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f t="shared" si="51"/>
        <v>0</v>
      </c>
    </row>
    <row r="72" spans="1:10" x14ac:dyDescent="0.2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f t="shared" si="51"/>
        <v>0</v>
      </c>
    </row>
    <row r="73" spans="1:10" x14ac:dyDescent="0.2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f t="shared" si="51"/>
        <v>0</v>
      </c>
    </row>
    <row r="74" spans="1:10" s="5" customFormat="1" ht="27" customHeight="1" x14ac:dyDescent="0.2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 t="shared" ref="F74:H74" si="52">SUM(F75:F78)</f>
        <v>0</v>
      </c>
      <c r="G74" s="22">
        <f t="shared" si="52"/>
        <v>0</v>
      </c>
      <c r="H74" s="22">
        <f t="shared" si="52"/>
        <v>0</v>
      </c>
      <c r="I74" s="22">
        <f t="shared" ref="I74" si="53">SUM(I75:I78)</f>
        <v>0</v>
      </c>
      <c r="J74" s="22">
        <f>SUM(J75:J78)</f>
        <v>0</v>
      </c>
    </row>
    <row r="75" spans="1:10" ht="28.5" x14ac:dyDescent="0.2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f t="shared" ref="J75:J78" si="54">SUM(E75:I75)</f>
        <v>0</v>
      </c>
    </row>
    <row r="76" spans="1:10" x14ac:dyDescent="0.2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f t="shared" si="54"/>
        <v>0</v>
      </c>
    </row>
    <row r="77" spans="1:10" x14ac:dyDescent="0.2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f t="shared" si="54"/>
        <v>0</v>
      </c>
    </row>
    <row r="78" spans="1:10" x14ac:dyDescent="0.2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f t="shared" si="54"/>
        <v>0</v>
      </c>
    </row>
    <row r="79" spans="1:10" s="5" customFormat="1" ht="33" customHeight="1" x14ac:dyDescent="0.2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 t="shared" ref="F79:H79" si="55">SUM(F80:F81)</f>
        <v>0</v>
      </c>
      <c r="G79" s="22">
        <f t="shared" si="55"/>
        <v>0</v>
      </c>
      <c r="H79" s="22">
        <f t="shared" si="55"/>
        <v>0</v>
      </c>
      <c r="I79" s="22">
        <f t="shared" ref="I79" si="56">SUM(I80:I81)</f>
        <v>2093414.51</v>
      </c>
      <c r="J79" s="22">
        <f>SUM(J80:J81)</f>
        <v>2093414.51</v>
      </c>
    </row>
    <row r="80" spans="1:10" x14ac:dyDescent="0.2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2093414.51</v>
      </c>
      <c r="J80" s="15">
        <f t="shared" ref="J80:J81" si="57">SUM(E80:I80)</f>
        <v>2093414.51</v>
      </c>
    </row>
    <row r="81" spans="1:10" x14ac:dyDescent="0.2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f t="shared" si="57"/>
        <v>0</v>
      </c>
    </row>
    <row r="82" spans="1:10" s="5" customFormat="1" ht="17.25" customHeight="1" x14ac:dyDescent="0.2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 t="shared" ref="F82:H82" si="58">SUM(F83:F88)</f>
        <v>0</v>
      </c>
      <c r="G82" s="22">
        <f t="shared" si="58"/>
        <v>0</v>
      </c>
      <c r="H82" s="22">
        <f t="shared" si="58"/>
        <v>0</v>
      </c>
      <c r="I82" s="22">
        <f t="shared" ref="I82" si="59">SUM(I83:I88)</f>
        <v>626379.98</v>
      </c>
      <c r="J82" s="22">
        <f>SUM(J83:J88)</f>
        <v>626379.98</v>
      </c>
    </row>
    <row r="83" spans="1:10" x14ac:dyDescent="0.2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f t="shared" ref="J83:J88" si="60">SUM(E83:I83)</f>
        <v>0</v>
      </c>
    </row>
    <row r="84" spans="1:10" ht="28.5" x14ac:dyDescent="0.2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v>0</v>
      </c>
      <c r="G84" s="15">
        <v>0</v>
      </c>
      <c r="H84" s="15">
        <v>0</v>
      </c>
      <c r="I84" s="15">
        <v>326379.98</v>
      </c>
      <c r="J84" s="15">
        <f t="shared" si="60"/>
        <v>326379.98</v>
      </c>
    </row>
    <row r="85" spans="1:10" x14ac:dyDescent="0.2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f t="shared" si="60"/>
        <v>0</v>
      </c>
    </row>
    <row r="86" spans="1:10" x14ac:dyDescent="0.2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f t="shared" si="60"/>
        <v>0</v>
      </c>
    </row>
    <row r="87" spans="1:10" x14ac:dyDescent="0.2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f t="shared" si="60"/>
        <v>0</v>
      </c>
    </row>
    <row r="88" spans="1:10" ht="28.5" x14ac:dyDescent="0.2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v>0</v>
      </c>
      <c r="G88" s="15">
        <v>0</v>
      </c>
      <c r="H88" s="15">
        <v>0</v>
      </c>
      <c r="I88" s="15">
        <v>300000</v>
      </c>
      <c r="J88" s="15">
        <f t="shared" si="60"/>
        <v>300000</v>
      </c>
    </row>
    <row r="89" spans="1:10" s="5" customFormat="1" ht="18" customHeight="1" x14ac:dyDescent="0.2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 t="shared" ref="F89:H89" si="61">F90+F96+F99+F101+F104+F108</f>
        <v>0</v>
      </c>
      <c r="G89" s="19">
        <f t="shared" si="61"/>
        <v>0</v>
      </c>
      <c r="H89" s="19">
        <f t="shared" si="61"/>
        <v>0</v>
      </c>
      <c r="I89" s="19">
        <f t="shared" ref="I89" si="62">I90+I96+I99+I101+I104+I108</f>
        <v>725311.47</v>
      </c>
      <c r="J89" s="19">
        <f>J90+J96+J99+J101+J104+J108</f>
        <v>725311.47</v>
      </c>
    </row>
    <row r="90" spans="1:10" s="5" customFormat="1" ht="15.75" customHeight="1" x14ac:dyDescent="0.2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 t="shared" ref="F90:H90" si="63">SUM(F91:F95)</f>
        <v>0</v>
      </c>
      <c r="G90" s="22">
        <f t="shared" si="63"/>
        <v>0</v>
      </c>
      <c r="H90" s="22">
        <f t="shared" si="63"/>
        <v>0</v>
      </c>
      <c r="I90" s="22">
        <f t="shared" ref="I90" si="64">SUM(I91:I95)</f>
        <v>646369.47</v>
      </c>
      <c r="J90" s="22">
        <f>SUM(J91:J95)</f>
        <v>646369.47</v>
      </c>
    </row>
    <row r="91" spans="1:10" x14ac:dyDescent="0.2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v>0</v>
      </c>
      <c r="G91" s="15">
        <v>0</v>
      </c>
      <c r="H91" s="15">
        <v>0</v>
      </c>
      <c r="I91" s="15">
        <v>36000.03</v>
      </c>
      <c r="J91" s="15">
        <f t="shared" ref="J91:J95" si="65">SUM(E91:I91)</f>
        <v>36000.03</v>
      </c>
    </row>
    <row r="92" spans="1:10" x14ac:dyDescent="0.2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f t="shared" si="65"/>
        <v>0</v>
      </c>
    </row>
    <row r="93" spans="1:10" ht="28.5" x14ac:dyDescent="0.2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394275.95</v>
      </c>
      <c r="J93" s="15">
        <f t="shared" si="65"/>
        <v>394275.95</v>
      </c>
    </row>
    <row r="94" spans="1:10" x14ac:dyDescent="0.2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v>0</v>
      </c>
      <c r="G94" s="15">
        <v>0</v>
      </c>
      <c r="H94" s="15">
        <v>0</v>
      </c>
      <c r="I94" s="15">
        <v>216093.49</v>
      </c>
      <c r="J94" s="15">
        <f t="shared" si="65"/>
        <v>216093.49</v>
      </c>
    </row>
    <row r="95" spans="1:10" ht="28.5" x14ac:dyDescent="0.2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f t="shared" si="65"/>
        <v>0</v>
      </c>
    </row>
    <row r="96" spans="1:10" s="5" customFormat="1" ht="36" customHeight="1" x14ac:dyDescent="0.2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 t="shared" ref="F96:H96" si="66">SUM(F97:F98)</f>
        <v>0</v>
      </c>
      <c r="G96" s="22">
        <f t="shared" si="66"/>
        <v>0</v>
      </c>
      <c r="H96" s="22">
        <f t="shared" si="66"/>
        <v>0</v>
      </c>
      <c r="I96" s="22">
        <f t="shared" ref="I96" si="67">SUM(I97:I98)</f>
        <v>78942</v>
      </c>
      <c r="J96" s="22">
        <f>SUM(J97:J98)</f>
        <v>78942</v>
      </c>
    </row>
    <row r="97" spans="1:10" x14ac:dyDescent="0.2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f t="shared" ref="J97:J98" si="68">SUM(E97:I97)</f>
        <v>0</v>
      </c>
    </row>
    <row r="98" spans="1:10" x14ac:dyDescent="0.2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78942</v>
      </c>
      <c r="J98" s="15">
        <f t="shared" si="68"/>
        <v>78942</v>
      </c>
    </row>
    <row r="99" spans="1:10" s="5" customFormat="1" ht="28.5" x14ac:dyDescent="0.2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f>SUM(J100)</f>
        <v>0</v>
      </c>
    </row>
    <row r="100" spans="1:10" x14ac:dyDescent="0.2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f>SUM(E100:I100)</f>
        <v>0</v>
      </c>
    </row>
    <row r="101" spans="1:10" s="5" customFormat="1" ht="28.5" x14ac:dyDescent="0.2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f>SUM(J102:J103)</f>
        <v>0</v>
      </c>
    </row>
    <row r="102" spans="1:10" x14ac:dyDescent="0.2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f t="shared" ref="J102:J103" si="69">SUM(E102:I102)</f>
        <v>0</v>
      </c>
    </row>
    <row r="103" spans="1:10" x14ac:dyDescent="0.2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f t="shared" si="69"/>
        <v>0</v>
      </c>
    </row>
    <row r="104" spans="1:10" s="5" customFormat="1" ht="28.5" x14ac:dyDescent="0.2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 t="shared" ref="F104:H104" si="70">SUM(F105:F107)</f>
        <v>0</v>
      </c>
      <c r="G104" s="22">
        <f t="shared" si="70"/>
        <v>0</v>
      </c>
      <c r="H104" s="22">
        <f t="shared" si="70"/>
        <v>0</v>
      </c>
      <c r="I104" s="22">
        <f t="shared" ref="I104" si="71">SUM(I105:I107)</f>
        <v>0</v>
      </c>
      <c r="J104" s="22">
        <f>SUM(J105:J107)</f>
        <v>0</v>
      </c>
    </row>
    <row r="105" spans="1:10" ht="28.5" x14ac:dyDescent="0.2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f t="shared" ref="J105:J107" si="72">SUM(E105:I105)</f>
        <v>0</v>
      </c>
    </row>
    <row r="106" spans="1:10" x14ac:dyDescent="0.2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f t="shared" si="72"/>
        <v>0</v>
      </c>
    </row>
    <row r="107" spans="1:10" x14ac:dyDescent="0.2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f t="shared" si="72"/>
        <v>0</v>
      </c>
    </row>
    <row r="108" spans="1:10" s="5" customFormat="1" x14ac:dyDescent="0.2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 t="shared" ref="F108:G108" si="73">SUM(F109)</f>
        <v>0</v>
      </c>
      <c r="G108" s="22">
        <f t="shared" si="73"/>
        <v>0</v>
      </c>
      <c r="H108" s="22">
        <f t="shared" ref="H108" si="74">SUM(H109)</f>
        <v>0</v>
      </c>
      <c r="I108" s="22">
        <f t="shared" ref="I108" si="75">SUM(I109)</f>
        <v>0</v>
      </c>
      <c r="J108" s="22">
        <f>SUM(J109)</f>
        <v>0</v>
      </c>
    </row>
    <row r="109" spans="1:10" x14ac:dyDescent="0.2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f>SUM(E109:I109)</f>
        <v>0</v>
      </c>
    </row>
    <row r="110" spans="1:10" s="9" customFormat="1" ht="18.75" customHeight="1" x14ac:dyDescent="0.25">
      <c r="A110" s="23" t="s">
        <v>208</v>
      </c>
      <c r="B110" s="25"/>
      <c r="C110" s="24">
        <f t="shared" ref="C110:J110" si="76">+C89+C54+C21+C9</f>
        <v>732953903</v>
      </c>
      <c r="D110" s="26">
        <f t="shared" si="76"/>
        <v>-45802268.160000004</v>
      </c>
      <c r="E110" s="24">
        <f t="shared" si="76"/>
        <v>0</v>
      </c>
      <c r="F110" s="24">
        <f t="shared" si="76"/>
        <v>23157045.379999999</v>
      </c>
      <c r="G110" s="24">
        <f t="shared" si="76"/>
        <v>19488867.140000001</v>
      </c>
      <c r="H110" s="24">
        <f t="shared" si="76"/>
        <v>22501073.039999999</v>
      </c>
      <c r="I110" s="24">
        <f t="shared" si="76"/>
        <v>29733241.310000002</v>
      </c>
      <c r="J110" s="26">
        <f t="shared" si="76"/>
        <v>94880226.870000005</v>
      </c>
    </row>
    <row r="111" spans="1:10" s="45" customFormat="1" ht="30.6" customHeight="1" x14ac:dyDescent="0.2">
      <c r="A111" s="44" t="s">
        <v>209</v>
      </c>
      <c r="J111" s="46"/>
    </row>
    <row r="112" spans="1:10" s="5" customFormat="1" ht="28.5" x14ac:dyDescent="0.25">
      <c r="A112" s="20">
        <v>4.0999999999999996</v>
      </c>
      <c r="B112" s="21" t="s">
        <v>210</v>
      </c>
      <c r="C112" s="35" t="s">
        <v>211</v>
      </c>
      <c r="D112" s="35" t="s">
        <v>211</v>
      </c>
      <c r="E112" s="35" t="s">
        <v>211</v>
      </c>
      <c r="F112" s="35" t="s">
        <v>211</v>
      </c>
      <c r="G112" s="35" t="s">
        <v>211</v>
      </c>
      <c r="H112" s="35" t="s">
        <v>211</v>
      </c>
      <c r="I112" s="35" t="s">
        <v>211</v>
      </c>
      <c r="J112" s="35">
        <f>SUM(J113:J114)</f>
        <v>0</v>
      </c>
    </row>
    <row r="113" spans="1:10" ht="28.5" x14ac:dyDescent="0.25">
      <c r="A113" s="8" t="s">
        <v>212</v>
      </c>
      <c r="B113" s="29" t="s">
        <v>213</v>
      </c>
      <c r="C113" s="27" t="s">
        <v>211</v>
      </c>
      <c r="D113" s="27" t="s">
        <v>211</v>
      </c>
      <c r="E113" s="37">
        <v>0</v>
      </c>
      <c r="F113" s="37">
        <v>0</v>
      </c>
      <c r="G113" s="27" t="s">
        <v>211</v>
      </c>
      <c r="H113" s="27" t="s">
        <v>211</v>
      </c>
      <c r="I113" s="27" t="s">
        <v>211</v>
      </c>
      <c r="J113" s="15">
        <f t="shared" ref="J113:J115" si="77">SUM(E113:I113)</f>
        <v>0</v>
      </c>
    </row>
    <row r="114" spans="1:10" ht="28.5" x14ac:dyDescent="0.25">
      <c r="A114" s="8" t="s">
        <v>214</v>
      </c>
      <c r="B114" s="29" t="s">
        <v>215</v>
      </c>
      <c r="C114" s="27" t="s">
        <v>211</v>
      </c>
      <c r="D114" s="27" t="s">
        <v>211</v>
      </c>
      <c r="E114" s="37">
        <v>0</v>
      </c>
      <c r="F114" s="37">
        <v>0</v>
      </c>
      <c r="G114" s="27" t="s">
        <v>211</v>
      </c>
      <c r="H114" s="27" t="s">
        <v>211</v>
      </c>
      <c r="I114" s="27" t="s">
        <v>211</v>
      </c>
      <c r="J114" s="15">
        <f t="shared" si="77"/>
        <v>0</v>
      </c>
    </row>
    <row r="115" spans="1:10" x14ac:dyDescent="0.25">
      <c r="C115" s="27"/>
      <c r="D115" s="27"/>
      <c r="E115" s="37"/>
      <c r="F115" s="37"/>
      <c r="G115" s="27"/>
      <c r="H115" s="27"/>
      <c r="I115" s="27"/>
      <c r="J115" s="15">
        <f t="shared" si="77"/>
        <v>0</v>
      </c>
    </row>
    <row r="116" spans="1:10" s="5" customFormat="1" x14ac:dyDescent="0.25">
      <c r="A116" s="20">
        <v>4.2</v>
      </c>
      <c r="B116" s="21" t="s">
        <v>216</v>
      </c>
      <c r="C116" s="35" t="s">
        <v>211</v>
      </c>
      <c r="D116" s="35" t="s">
        <v>211</v>
      </c>
      <c r="E116" s="35" t="s">
        <v>211</v>
      </c>
      <c r="F116" s="35" t="s">
        <v>211</v>
      </c>
      <c r="G116" s="35" t="s">
        <v>211</v>
      </c>
      <c r="H116" s="35" t="s">
        <v>211</v>
      </c>
      <c r="I116" s="35" t="s">
        <v>211</v>
      </c>
      <c r="J116" s="35">
        <f>SUM(J117:J118)</f>
        <v>0</v>
      </c>
    </row>
    <row r="117" spans="1:10" x14ac:dyDescent="0.25">
      <c r="A117" s="8" t="s">
        <v>217</v>
      </c>
      <c r="B117" s="6" t="s">
        <v>218</v>
      </c>
      <c r="C117" s="27" t="s">
        <v>211</v>
      </c>
      <c r="D117" s="27" t="s">
        <v>211</v>
      </c>
      <c r="E117" s="37">
        <v>0</v>
      </c>
      <c r="F117" s="37">
        <v>0</v>
      </c>
      <c r="G117" s="27" t="s">
        <v>211</v>
      </c>
      <c r="H117" s="27" t="s">
        <v>211</v>
      </c>
      <c r="I117" s="27" t="s">
        <v>211</v>
      </c>
      <c r="J117" s="15">
        <f t="shared" ref="J117:J119" si="78">SUM(E117:I117)</f>
        <v>0</v>
      </c>
    </row>
    <row r="118" spans="1:10" x14ac:dyDescent="0.25">
      <c r="A118" s="8" t="s">
        <v>219</v>
      </c>
      <c r="B118" s="6" t="s">
        <v>220</v>
      </c>
      <c r="C118" s="27" t="s">
        <v>211</v>
      </c>
      <c r="D118" s="27" t="s">
        <v>211</v>
      </c>
      <c r="E118" s="37">
        <v>0</v>
      </c>
      <c r="F118" s="37">
        <v>0</v>
      </c>
      <c r="G118" s="27" t="s">
        <v>211</v>
      </c>
      <c r="H118" s="27" t="s">
        <v>211</v>
      </c>
      <c r="I118" s="27" t="s">
        <v>211</v>
      </c>
      <c r="J118" s="15">
        <f t="shared" si="78"/>
        <v>0</v>
      </c>
    </row>
    <row r="119" spans="1:10" x14ac:dyDescent="0.25">
      <c r="C119" s="27"/>
      <c r="D119" s="27"/>
      <c r="E119" s="37"/>
      <c r="F119" s="37"/>
      <c r="G119" s="27"/>
      <c r="H119" s="27"/>
      <c r="I119" s="27"/>
      <c r="J119" s="15">
        <f t="shared" si="78"/>
        <v>0</v>
      </c>
    </row>
    <row r="120" spans="1:10" s="5" customFormat="1" ht="28.5" x14ac:dyDescent="0.25">
      <c r="A120" s="20">
        <v>4.3</v>
      </c>
      <c r="B120" s="21" t="s">
        <v>221</v>
      </c>
      <c r="C120" s="35" t="s">
        <v>211</v>
      </c>
      <c r="D120" s="35" t="s">
        <v>211</v>
      </c>
      <c r="E120" s="35" t="s">
        <v>211</v>
      </c>
      <c r="F120" s="35" t="s">
        <v>211</v>
      </c>
      <c r="G120" s="35" t="s">
        <v>211</v>
      </c>
      <c r="H120" s="35" t="s">
        <v>211</v>
      </c>
      <c r="I120" s="35" t="s">
        <v>211</v>
      </c>
      <c r="J120" s="35">
        <f>SUM(J121)</f>
        <v>0</v>
      </c>
    </row>
    <row r="121" spans="1:10" ht="28.5" x14ac:dyDescent="0.25">
      <c r="A121" s="8" t="s">
        <v>222</v>
      </c>
      <c r="B121" s="29" t="s">
        <v>223</v>
      </c>
      <c r="C121" s="27" t="s">
        <v>211</v>
      </c>
      <c r="D121" s="27" t="s">
        <v>211</v>
      </c>
      <c r="E121" s="37">
        <v>0</v>
      </c>
      <c r="F121" s="37">
        <v>0</v>
      </c>
      <c r="G121" s="27" t="s">
        <v>211</v>
      </c>
      <c r="H121" s="27" t="s">
        <v>211</v>
      </c>
      <c r="I121" s="27" t="s">
        <v>211</v>
      </c>
      <c r="J121" s="15">
        <f>SUM(E121:I121)</f>
        <v>0</v>
      </c>
    </row>
    <row r="122" spans="1:10" s="9" customFormat="1" ht="18" customHeight="1" x14ac:dyDescent="0.25">
      <c r="A122" s="23" t="s">
        <v>224</v>
      </c>
      <c r="B122" s="25"/>
      <c r="C122" s="28" t="s">
        <v>211</v>
      </c>
      <c r="D122" s="34" t="s">
        <v>225</v>
      </c>
      <c r="E122" s="34" t="s">
        <v>225</v>
      </c>
      <c r="F122" s="34" t="s">
        <v>225</v>
      </c>
      <c r="G122" s="34" t="s">
        <v>225</v>
      </c>
      <c r="H122" s="34" t="s">
        <v>225</v>
      </c>
      <c r="I122" s="34" t="s">
        <v>225</v>
      </c>
      <c r="J122" s="28">
        <f>+J112+J116+J120</f>
        <v>0</v>
      </c>
    </row>
    <row r="123" spans="1:10" x14ac:dyDescent="0.25">
      <c r="F123" s="27"/>
      <c r="G123" s="27"/>
      <c r="H123" s="27"/>
      <c r="I123" s="27"/>
      <c r="J123" s="15"/>
    </row>
    <row r="124" spans="1:10" s="9" customFormat="1" x14ac:dyDescent="0.25">
      <c r="A124" s="30" t="s">
        <v>226</v>
      </c>
      <c r="B124" s="31"/>
      <c r="C124" s="32">
        <v>732953903</v>
      </c>
      <c r="D124" s="33">
        <v>-45802268.159999996</v>
      </c>
      <c r="E124" s="38" t="s">
        <v>211</v>
      </c>
      <c r="F124" s="33">
        <v>23157045.379999999</v>
      </c>
      <c r="G124" s="33">
        <v>19488867.140000001</v>
      </c>
      <c r="H124" s="33">
        <v>22501073.039999999</v>
      </c>
      <c r="I124" s="33">
        <v>29733241.309999999</v>
      </c>
      <c r="J124" s="39">
        <f>+J110+J122</f>
        <v>94880226.870000005</v>
      </c>
    </row>
  </sheetData>
  <mergeCells count="6">
    <mergeCell ref="A7:B7"/>
    <mergeCell ref="A1:J1"/>
    <mergeCell ref="A2:J2"/>
    <mergeCell ref="A3:J3"/>
    <mergeCell ref="A4:J4"/>
    <mergeCell ref="A5:J5"/>
  </mergeCells>
  <pageMargins left="0.8" right="0.19685039370078741" top="0.27559055118110237" bottom="0.27559055118110237" header="0.31496062992125984" footer="0.31496062992125984"/>
  <pageSetup paperSize="5"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Compra</cp:lastModifiedBy>
  <cp:revision/>
  <cp:lastPrinted>2022-07-25T18:22:51Z</cp:lastPrinted>
  <dcterms:created xsi:type="dcterms:W3CDTF">2015-06-05T18:17:20Z</dcterms:created>
  <dcterms:modified xsi:type="dcterms:W3CDTF">2022-07-25T20:39:26Z</dcterms:modified>
  <cp:category/>
  <cp:contentStatus/>
</cp:coreProperties>
</file>