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ra\OneDrive\Escritorio\Arosa VARIOS\PRESUPUESTO\TRANSPARENCIA 2022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Print_Titles" localSheetId="0">Sheet1!$7:$7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1" i="1" l="1"/>
  <c r="K119" i="1"/>
  <c r="K118" i="1"/>
  <c r="K117" i="1"/>
  <c r="K115" i="1"/>
  <c r="K114" i="1"/>
  <c r="K113" i="1"/>
  <c r="K109" i="1"/>
  <c r="K107" i="1"/>
  <c r="K106" i="1"/>
  <c r="K105" i="1"/>
  <c r="K103" i="1"/>
  <c r="K102" i="1"/>
  <c r="K100" i="1"/>
  <c r="K98" i="1"/>
  <c r="K97" i="1"/>
  <c r="K95" i="1"/>
  <c r="K94" i="1"/>
  <c r="K93" i="1"/>
  <c r="K92" i="1"/>
  <c r="K91" i="1"/>
  <c r="K88" i="1"/>
  <c r="K87" i="1"/>
  <c r="K86" i="1"/>
  <c r="K85" i="1"/>
  <c r="K84" i="1"/>
  <c r="K83" i="1"/>
  <c r="K81" i="1"/>
  <c r="K80" i="1"/>
  <c r="K78" i="1"/>
  <c r="K77" i="1"/>
  <c r="K76" i="1"/>
  <c r="K75" i="1"/>
  <c r="K73" i="1"/>
  <c r="K72" i="1"/>
  <c r="K71" i="1"/>
  <c r="K70" i="1"/>
  <c r="K68" i="1"/>
  <c r="K67" i="1"/>
  <c r="K66" i="1"/>
  <c r="K65" i="1"/>
  <c r="K63" i="1"/>
  <c r="K62" i="1"/>
  <c r="K61" i="1"/>
  <c r="K60" i="1"/>
  <c r="K58" i="1"/>
  <c r="K57" i="1"/>
  <c r="K56" i="1"/>
  <c r="K53" i="1"/>
  <c r="K51" i="1"/>
  <c r="K50" i="1"/>
  <c r="K49" i="1"/>
  <c r="K48" i="1"/>
  <c r="K47" i="1"/>
  <c r="K45" i="1"/>
  <c r="K44" i="1"/>
  <c r="K42" i="1"/>
  <c r="K41" i="1"/>
  <c r="K39" i="1"/>
  <c r="K38" i="1"/>
  <c r="K37" i="1"/>
  <c r="K35" i="1"/>
  <c r="K34" i="1"/>
  <c r="K32" i="1"/>
  <c r="K31" i="1"/>
  <c r="K29" i="1"/>
  <c r="K28" i="1"/>
  <c r="K26" i="1"/>
  <c r="K25" i="1"/>
  <c r="K24" i="1"/>
  <c r="K23" i="1"/>
  <c r="K20" i="1"/>
  <c r="K19" i="1"/>
  <c r="K18" i="1"/>
  <c r="K16" i="1"/>
  <c r="K14" i="1"/>
  <c r="K13" i="1"/>
  <c r="K12" i="1"/>
  <c r="K11" i="1"/>
  <c r="K116" i="1" l="1"/>
  <c r="K108" i="1"/>
  <c r="K104" i="1"/>
  <c r="K101" i="1"/>
  <c r="K96" i="1"/>
  <c r="K90" i="1"/>
  <c r="K79" i="1"/>
  <c r="K74" i="1"/>
  <c r="K69" i="1"/>
  <c r="K59" i="1"/>
  <c r="K55" i="1"/>
  <c r="K46" i="1"/>
  <c r="K40" i="1"/>
  <c r="K33" i="1"/>
  <c r="K27" i="1"/>
  <c r="K17" i="1"/>
  <c r="K120" i="1"/>
  <c r="K112" i="1"/>
  <c r="K99" i="1"/>
  <c r="K82" i="1"/>
  <c r="K64" i="1"/>
  <c r="K52" i="1"/>
  <c r="K43" i="1"/>
  <c r="K36" i="1"/>
  <c r="K30" i="1"/>
  <c r="K22" i="1"/>
  <c r="K15" i="1"/>
  <c r="K10" i="1"/>
  <c r="I108" i="1"/>
  <c r="H108" i="1"/>
  <c r="G108" i="1"/>
  <c r="F108" i="1"/>
  <c r="E108" i="1"/>
  <c r="I104" i="1"/>
  <c r="H104" i="1"/>
  <c r="G104" i="1"/>
  <c r="F104" i="1"/>
  <c r="E104" i="1"/>
  <c r="I96" i="1"/>
  <c r="I89" i="1" s="1"/>
  <c r="H96" i="1"/>
  <c r="G96" i="1"/>
  <c r="F96" i="1"/>
  <c r="E96" i="1"/>
  <c r="E89" i="1" s="1"/>
  <c r="I90" i="1"/>
  <c r="H90" i="1"/>
  <c r="H89" i="1" s="1"/>
  <c r="G90" i="1"/>
  <c r="F90" i="1"/>
  <c r="F89" i="1" s="1"/>
  <c r="E90" i="1"/>
  <c r="G89" i="1"/>
  <c r="I82" i="1"/>
  <c r="H82" i="1"/>
  <c r="G82" i="1"/>
  <c r="F82" i="1"/>
  <c r="E82" i="1"/>
  <c r="I79" i="1"/>
  <c r="H79" i="1"/>
  <c r="G79" i="1"/>
  <c r="F79" i="1"/>
  <c r="E79" i="1"/>
  <c r="I74" i="1"/>
  <c r="H74" i="1"/>
  <c r="G74" i="1"/>
  <c r="F74" i="1"/>
  <c r="E74" i="1"/>
  <c r="I69" i="1"/>
  <c r="H69" i="1"/>
  <c r="G69" i="1"/>
  <c r="F69" i="1"/>
  <c r="E69" i="1"/>
  <c r="I64" i="1"/>
  <c r="H64" i="1"/>
  <c r="G64" i="1"/>
  <c r="F64" i="1"/>
  <c r="E64" i="1"/>
  <c r="I59" i="1"/>
  <c r="I54" i="1" s="1"/>
  <c r="H59" i="1"/>
  <c r="G59" i="1"/>
  <c r="F59" i="1"/>
  <c r="E59" i="1"/>
  <c r="E54" i="1" s="1"/>
  <c r="I55" i="1"/>
  <c r="H55" i="1"/>
  <c r="H54" i="1" s="1"/>
  <c r="G55" i="1"/>
  <c r="F55" i="1"/>
  <c r="F54" i="1" s="1"/>
  <c r="E55" i="1"/>
  <c r="G54" i="1"/>
  <c r="I52" i="1"/>
  <c r="H52" i="1"/>
  <c r="G52" i="1"/>
  <c r="F52" i="1"/>
  <c r="E52" i="1"/>
  <c r="I46" i="1"/>
  <c r="H46" i="1"/>
  <c r="G46" i="1"/>
  <c r="F46" i="1"/>
  <c r="E46" i="1"/>
  <c r="I43" i="1"/>
  <c r="H43" i="1"/>
  <c r="G43" i="1"/>
  <c r="F43" i="1"/>
  <c r="E43" i="1"/>
  <c r="I40" i="1"/>
  <c r="H40" i="1"/>
  <c r="G40" i="1"/>
  <c r="F40" i="1"/>
  <c r="E40" i="1"/>
  <c r="I36" i="1"/>
  <c r="H36" i="1"/>
  <c r="G36" i="1"/>
  <c r="F36" i="1"/>
  <c r="E36" i="1"/>
  <c r="I33" i="1"/>
  <c r="H33" i="1"/>
  <c r="G33" i="1"/>
  <c r="F33" i="1"/>
  <c r="E33" i="1"/>
  <c r="I30" i="1"/>
  <c r="H30" i="1"/>
  <c r="G30" i="1"/>
  <c r="F30" i="1"/>
  <c r="E30" i="1"/>
  <c r="I27" i="1"/>
  <c r="H27" i="1"/>
  <c r="G27" i="1"/>
  <c r="G21" i="1" s="1"/>
  <c r="F27" i="1"/>
  <c r="E27" i="1"/>
  <c r="I22" i="1"/>
  <c r="H22" i="1"/>
  <c r="H21" i="1" s="1"/>
  <c r="G22" i="1"/>
  <c r="F22" i="1"/>
  <c r="F21" i="1" s="1"/>
  <c r="E22" i="1"/>
  <c r="I21" i="1"/>
  <c r="E21" i="1"/>
  <c r="I17" i="1"/>
  <c r="H17" i="1"/>
  <c r="G17" i="1"/>
  <c r="F17" i="1"/>
  <c r="E17" i="1"/>
  <c r="I15" i="1"/>
  <c r="H15" i="1"/>
  <c r="G15" i="1"/>
  <c r="G9" i="1" s="1"/>
  <c r="F15" i="1"/>
  <c r="E15" i="1"/>
  <c r="I10" i="1"/>
  <c r="H10" i="1"/>
  <c r="H9" i="1" s="1"/>
  <c r="G10" i="1"/>
  <c r="F10" i="1"/>
  <c r="F9" i="1" s="1"/>
  <c r="E10" i="1"/>
  <c r="I9" i="1"/>
  <c r="E9" i="1"/>
  <c r="J10" i="1"/>
  <c r="D10" i="1"/>
  <c r="J108" i="1"/>
  <c r="J104" i="1"/>
  <c r="J96" i="1"/>
  <c r="J90" i="1"/>
  <c r="J82" i="1"/>
  <c r="J79" i="1"/>
  <c r="J74" i="1"/>
  <c r="J69" i="1"/>
  <c r="J64" i="1"/>
  <c r="J59" i="1"/>
  <c r="J55" i="1"/>
  <c r="J52" i="1"/>
  <c r="J46" i="1"/>
  <c r="J43" i="1"/>
  <c r="J40" i="1"/>
  <c r="J36" i="1"/>
  <c r="J33" i="1"/>
  <c r="J30" i="1"/>
  <c r="J27" i="1"/>
  <c r="J22" i="1"/>
  <c r="J17" i="1"/>
  <c r="J15" i="1"/>
  <c r="D108" i="1"/>
  <c r="D104" i="1"/>
  <c r="D96" i="1"/>
  <c r="D90" i="1"/>
  <c r="D82" i="1"/>
  <c r="D79" i="1"/>
  <c r="D74" i="1"/>
  <c r="D69" i="1"/>
  <c r="D64" i="1"/>
  <c r="D59" i="1"/>
  <c r="D55" i="1"/>
  <c r="D52" i="1"/>
  <c r="D46" i="1"/>
  <c r="D43" i="1"/>
  <c r="D40" i="1"/>
  <c r="D36" i="1"/>
  <c r="D33" i="1"/>
  <c r="D30" i="1"/>
  <c r="D27" i="1"/>
  <c r="D22" i="1"/>
  <c r="D21" i="1" s="1"/>
  <c r="D17" i="1"/>
  <c r="D15" i="1"/>
  <c r="C104" i="1"/>
  <c r="C101" i="1"/>
  <c r="C99" i="1"/>
  <c r="C96" i="1"/>
  <c r="C90" i="1"/>
  <c r="C82" i="1"/>
  <c r="C79" i="1"/>
  <c r="C74" i="1"/>
  <c r="C69" i="1"/>
  <c r="C64" i="1"/>
  <c r="C59" i="1"/>
  <c r="C55" i="1"/>
  <c r="C108" i="1"/>
  <c r="C52" i="1"/>
  <c r="C46" i="1"/>
  <c r="C43" i="1"/>
  <c r="C40" i="1"/>
  <c r="C36" i="1"/>
  <c r="C33" i="1"/>
  <c r="C30" i="1"/>
  <c r="C27" i="1"/>
  <c r="C22" i="1"/>
  <c r="C17" i="1"/>
  <c r="C15" i="1"/>
  <c r="C10" i="1"/>
  <c r="K89" i="1" l="1"/>
  <c r="K54" i="1"/>
  <c r="K21" i="1"/>
  <c r="K9" i="1"/>
  <c r="J89" i="1"/>
  <c r="J21" i="1"/>
  <c r="C21" i="1"/>
  <c r="J54" i="1"/>
  <c r="K122" i="1"/>
  <c r="E110" i="1"/>
  <c r="F110" i="1"/>
  <c r="G110" i="1"/>
  <c r="H110" i="1"/>
  <c r="I110" i="1"/>
  <c r="D54" i="1"/>
  <c r="D89" i="1"/>
  <c r="C54" i="1"/>
  <c r="C9" i="1"/>
  <c r="C89" i="1"/>
  <c r="D9" i="1"/>
  <c r="J9" i="1"/>
  <c r="K110" i="1" l="1"/>
  <c r="K124" i="1" s="1"/>
  <c r="C110" i="1"/>
  <c r="J110" i="1"/>
  <c r="D110" i="1"/>
</calcChain>
</file>

<file path=xl/sharedStrings.xml><?xml version="1.0" encoding="utf-8"?>
<sst xmlns="http://schemas.openxmlformats.org/spreadsheetml/2006/main" count="295" uniqueCount="234">
  <si>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</si>
  <si>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</si>
  <si>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</si>
  <si>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</si>
  <si>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</si>
  <si>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</si>
  <si>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</si>
  <si>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Junio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</si>
  <si>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</si>
  <si>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</si>
  <si>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</si>
  <si>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</si>
  <si>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</si>
  <si>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</si>
  <si>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</si>
  <si>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</si>
  <si>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</si>
  <si>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</si>
  <si>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</si>
  <si>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</si>
  <si>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</si>
  <si>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</si>
  <si>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</si>
  <si>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</si>
  <si>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</si>
  <si>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</si>
  <si>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</si>
  <si>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</si>
  <si>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</si>
  <si>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</si>
  <si>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</si>
  <si>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</si>
  <si>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</si>
  <si>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</si>
  <si>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</si>
  <si>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</si>
  <si>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</si>
  <si>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</si>
  <si>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</si>
  <si>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</si>
  <si>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</si>
  <si>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</si>
  <si>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</si>
  <si>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</si>
  <si>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</si>
  <si>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</si>
  <si>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</si>
  <si>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</si>
  <si>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</si>
  <si>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</si>
  <si>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</si>
  <si>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</si>
  <si>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</si>
  <si>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</si>
  <si>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</si>
  <si>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</si>
  <si>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</si>
  <si>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</si>
  <si>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</si>
  <si>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</si>
  <si>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</si>
  <si>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</si>
  <si>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</si>
  <si>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</si>
  <si>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</si>
  <si>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</si>
  <si>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</si>
  <si>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</si>
  <si>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</si>
  <si>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</si>
  <si>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</si>
  <si>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</si>
  <si>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</si>
  <si>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</si>
  <si>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</si>
  <si>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</si>
  <si>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</si>
  <si>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</si>
  <si>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</si>
  <si>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</si>
  <si>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</si>
  <si>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</si>
  <si>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</si>
  <si>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</si>
  <si>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</si>
  <si>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</si>
  <si>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</si>
  <si>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</si>
  <si>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</si>
  <si>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</si>
  <si>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</si>
  <si>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</si>
  <si>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</si>
  <si>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</si>
  <si>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</si>
  <si>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</si>
  <si>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</si>
  <si>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</si>
  <si>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</si>
  <si>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</si>
  <si>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</si>
  <si>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</si>
  <si>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</si>
  <si>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</si>
  <si>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</si>
  <si>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</si>
  <si>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</si>
  <si>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</si>
  <si>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</si>
  <si>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</si>
  <si>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</si>
  <si>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</si>
  <si>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</si>
  <si>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</si>
  <si>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</si>
  <si>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</si>
  <si>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</si>
  <si>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</si>
  <si>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</si>
  <si>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</si>
  <si>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</si>
  <si>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</si>
  <si>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</si>
  <si>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</si>
  <si>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</si>
  <si>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</si>
  <si>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</si>
  <si>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</si>
  <si>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</si>
  <si>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</si>
  <si>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</si>
  <si>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</si>
  <si>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</si>
  <si>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</si>
  <si>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</si>
  <si>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</si>
  <si>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</si>
  <si>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</si>
  <si>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</si>
  <si>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</si>
  <si>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</si>
  <si>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</si>
  <si>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</si>
  <si>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</si>
  <si>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</si>
  <si>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</si>
  <si>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</si>
  <si>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</si>
  <si>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</si>
  <si>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</si>
  <si>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</si>
  <si>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</si>
  <si>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</si>
  <si>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</si>
  <si>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</si>
  <si>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</si>
  <si>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</si>
  <si>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</si>
  <si>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</si>
  <si>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</si>
  <si>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</si>
  <si>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</si>
  <si>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</si>
  <si>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</si>
  <si>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</si>
  <si>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</si>
  <si>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</si>
  <si>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</si>
  <si>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</si>
  <si>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</si>
  <si>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</si>
  <si>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</si>
  <si>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</si>
  <si>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</si>
  <si>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</si>
  <si>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</si>
  <si>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</si>
  <si>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</si>
  <si>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</si>
  <si>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</si>
  <si>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</si>
  <si>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</si>
  <si>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</si>
  <si>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</si>
  <si>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</si>
  <si>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</si>
  <si>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</si>
  <si>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</si>
  <si>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</si>
  <si>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</si>
  <si>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</si>
  <si>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</si>
  <si>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</si>
  <si>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</si>
  <si>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</si>
  <si>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</si>
  <si>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</si>
  <si>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</si>
  <si>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</si>
  <si>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</si>
  <si>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</si>
  <si>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</si>
  <si>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</si>
  <si>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</si>
  <si>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</si>
  <si>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</si>
  <si>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</si>
  <si>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</si>
  <si>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</si>
  <si>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</si>
  <si>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</si>
  <si>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</si>
  <si>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</si>
  <si>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</si>
  <si>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</si>
  <si>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</si>
  <si>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</si>
  <si>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</si>
  <si>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</si>
  <si>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</si>
  <si>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</si>
  <si>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</si>
  <si>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</si>
  <si>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</si>
  <si>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</si>
  <si>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 xml:space="preserve">  -    </t>
  </si>
  <si>
    <t>TOTAL GASTOS Y APLICACIONES FINANCIERAS</t>
  </si>
  <si>
    <t>Enero</t>
  </si>
  <si>
    <t>Febrero</t>
  </si>
  <si>
    <t>Marzo</t>
  </si>
  <si>
    <t>Abril</t>
  </si>
  <si>
    <t>Mayo</t>
  </si>
  <si>
    <t>EJECUCIÓN DE GASTOS Y APLICACIONES FINANCIERAS JUNIO 2022</t>
  </si>
  <si>
    <t>Total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</si>
</sst>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/>
    </xf>
    <xf numFmtId="164" fontId="6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4" fontId="8" fillId="3" borderId="0" xfId="1" applyFont="1" applyFill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1" applyFont="1" applyFill="1" applyAlignment="1">
      <alignment horizontal="right" vertical="center" shrinkToFit="1"/>
    </xf>
    <xf numFmtId="164" fontId="11" fillId="0" borderId="0" xfId="1" applyFont="1" applyAlignment="1">
      <alignment horizontal="right" vertical="center" shrinkToFi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164" fontId="8" fillId="4" borderId="0" xfId="1" applyFont="1" applyFill="1" applyAlignment="1">
      <alignment horizontal="center" vertical="center" shrinkToFi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164" fontId="7" fillId="5" borderId="0" xfId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64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4" fontId="7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vertical="center"/>
    </xf>
    <xf numFmtId="164" fontId="7" fillId="6" borderId="0" xfId="0" applyNumberFormat="1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164" fontId="7" fillId="5" borderId="0" xfId="1" applyFont="1" applyFill="1" applyAlignment="1">
      <alignment horizontal="right" vertical="center"/>
    </xf>
    <xf numFmtId="164" fontId="8" fillId="4" borderId="0" xfId="1" applyFont="1" applyFill="1" applyAlignment="1">
      <alignment horizontal="right" vertical="center" shrinkToFit="1"/>
    </xf>
    <xf numFmtId="164" fontId="2" fillId="0" borderId="0" xfId="1" applyFont="1" applyAlignment="1">
      <alignment horizontal="right" vertical="center"/>
    </xf>
    <xf numFmtId="0" fontId="7" fillId="6" borderId="0" xfId="0" applyFont="1" applyFill="1" applyAlignment="1">
      <alignment horizontal="right" vertical="center"/>
    </xf>
    <xf numFmtId="43" fontId="7" fillId="6" borderId="0" xfId="0" applyNumberFormat="1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116415</xdr:colOff>
      <xdr:row>0</xdr:row>
      <xdr:rowOff>74086</xdr:rowOff>
    </xdr:from>
    <xdr:to>
      <xdr:col>10</xdr:col>
      <xdr:colOff>1279214</xdr:colOff>
      <xdr:row>5</xdr:row>
      <xdr:rowOff>84669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C6C77-E73F-473C-72BB-F6ADB059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1665" y="74086"/>
          <a:ext cx="1162799" cy="910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126999</xdr:colOff>
      <xdr:row>1</xdr:row>
      <xdr:rowOff>110243</xdr:rowOff>
    </xdr:from>
    <xdr:to>
      <xdr:col>1</xdr:col>
      <xdr:colOff>1386417</xdr:colOff>
      <xdr:row>5</xdr:row>
      <xdr:rowOff>96449</xdr:rowOff>
    </xdr:to>
    <xdr:pic>
      <xdr:nvPicPr>
        <xdr:cNvPr id="4" name="Picture 3" descr="Text&#10;&#10;Description automatically generated">
          <a:extLst>
            <a:ext uri="{FF2B5EF4-FFF2-40B4-BE49-F238E27FC236}">
              <a16:creationId xmlns:a16="http://schemas.microsoft.com/office/drawing/2014/main" id="{6377192A-4A81-1466-ECCB-2DDCAA8F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999" y="290160"/>
          <a:ext cx="1778001" cy="7058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showGridLines="0" tabSelected="1" zoomScale="90" zoomScaleNormal="90" workbookViewId="0">
      <selection activeCell="A5" sqref="A5:K5"/>
    </sheetView>
  </sheetViews>
  <sheetFormatPr defaultColWidth="8.7109375" defaultRowHeight="14.25" x14ac:dyDescent="0.25"/>
  <cols>
    <col min="1" max="1" width="7.7109375" style="8" customWidth="1"/>
    <col min="2" max="2" width="47.140625" style="6" customWidth="1"/>
    <col min="3" max="3" width="21.42578125" style="6" bestFit="1" customWidth="1"/>
    <col min="4" max="4" width="21" style="6" bestFit="1" customWidth="1"/>
    <col min="5" max="5" width="12.28515625" style="6" customWidth="1"/>
    <col min="6" max="7" width="20" style="6" bestFit="1" customWidth="1"/>
    <col min="8" max="8" width="18" style="6" customWidth="1"/>
    <col min="9" max="9" width="18.28515625" style="6" customWidth="1"/>
    <col min="10" max="10" width="18" style="6" customWidth="1"/>
    <col min="11" max="11" width="21" style="6" bestFit="1" customWidth="1"/>
    <col min="12" max="16384" width="8.7109375" style="6"/>
  </cols>
  <sheetData>
    <row r="1" spans="1:11" x14ac:dyDescent="0.2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x14ac:dyDescent="0.25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x14ac:dyDescent="0.25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 x14ac:dyDescent="0.25">
      <c r="A4" s="43" t="s">
        <v>232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x14ac:dyDescent="0.25">
      <c r="A5" s="43" t="s">
        <v>3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x14ac:dyDescent="0.25">
      <c r="A6" s="1"/>
      <c r="B6" s="1"/>
      <c r="C6" s="2"/>
      <c r="D6" s="3"/>
      <c r="E6" s="3"/>
      <c r="H6" s="3"/>
      <c r="I6" s="3"/>
      <c r="J6" s="3"/>
    </row>
    <row r="7" spans="1:11" ht="29.1" customHeight="1" x14ac:dyDescent="0.25">
      <c r="A7" s="40" t="s">
        <v>4</v>
      </c>
      <c r="B7" s="41"/>
      <c r="C7" s="4" t="s">
        <v>5</v>
      </c>
      <c r="D7" s="4" t="s">
        <v>6</v>
      </c>
      <c r="E7" s="4" t="s">
        <v>227</v>
      </c>
      <c r="F7" s="4" t="s">
        <v>228</v>
      </c>
      <c r="G7" s="4" t="s">
        <v>229</v>
      </c>
      <c r="H7" s="4" t="s">
        <v>230</v>
      </c>
      <c r="I7" s="4" t="s">
        <v>231</v>
      </c>
      <c r="J7" s="4" t="s">
        <v>7</v>
      </c>
      <c r="K7" s="4" t="s">
        <v>233</v>
      </c>
    </row>
    <row r="8" spans="1:11" s="7" customFormat="1" x14ac:dyDescent="0.25">
      <c r="A8" s="10" t="s">
        <v>8</v>
      </c>
      <c r="B8" s="9" t="s">
        <v>9</v>
      </c>
      <c r="C8" s="11"/>
      <c r="D8" s="11"/>
      <c r="E8" s="11"/>
      <c r="F8" s="11"/>
      <c r="G8" s="11"/>
      <c r="H8" s="11"/>
      <c r="I8" s="11"/>
      <c r="J8" s="11"/>
      <c r="K8" s="11"/>
    </row>
    <row r="9" spans="1:11" s="5" customFormat="1" x14ac:dyDescent="0.25">
      <c r="A9" s="18">
        <v>2.1</v>
      </c>
      <c r="B9" s="18" t="s">
        <v>10</v>
      </c>
      <c r="C9" s="19">
        <f>C10+C15+C17</f>
        <v>349947861</v>
      </c>
      <c r="D9" s="19">
        <f t="shared" ref="D9:J9" si="0">D10+D15+D17</f>
        <v>1.7898855730891228E-9</v>
      </c>
      <c r="E9" s="36">
        <f t="shared" si="0"/>
        <v>0</v>
      </c>
      <c r="F9" s="19">
        <f t="shared" si="0"/>
        <v>23157045.379999999</v>
      </c>
      <c r="G9" s="19">
        <f t="shared" si="0"/>
        <v>18605593.539999999</v>
      </c>
      <c r="H9" s="19">
        <f t="shared" si="0"/>
        <v>21458810.199999999</v>
      </c>
      <c r="I9" s="19">
        <f t="shared" si="0"/>
        <v>20061549.400000002</v>
      </c>
      <c r="J9" s="19">
        <f t="shared" si="0"/>
        <v>19641321.66</v>
      </c>
      <c r="K9" s="19">
        <f>K10+K15+K17</f>
        <v>102924320.18000001</v>
      </c>
    </row>
    <row r="10" spans="1:11" s="5" customFormat="1" x14ac:dyDescent="0.25">
      <c r="A10" s="20" t="s">
        <v>11</v>
      </c>
      <c r="B10" s="21" t="s">
        <v>12</v>
      </c>
      <c r="C10" s="22">
        <f>SUM(C11:C14)</f>
        <v>261866013</v>
      </c>
      <c r="D10" s="22">
        <f t="shared" ref="D10:J10" si="1">SUM(D11:D14)</f>
        <v>1.7898855730891228E-9</v>
      </c>
      <c r="E10" s="22">
        <f t="shared" si="1"/>
        <v>0</v>
      </c>
      <c r="F10" s="22">
        <f t="shared" si="1"/>
        <v>19453674.16</v>
      </c>
      <c r="G10" s="22">
        <f t="shared" si="1"/>
        <v>15699007.119999999</v>
      </c>
      <c r="H10" s="22">
        <f t="shared" si="1"/>
        <v>14869430.029999999</v>
      </c>
      <c r="I10" s="22">
        <f t="shared" si="1"/>
        <v>16746513.710000001</v>
      </c>
      <c r="J10" s="22">
        <f t="shared" si="1"/>
        <v>16676879.210000001</v>
      </c>
      <c r="K10" s="22">
        <f>SUM(K11:K14)</f>
        <v>83445504.230000004</v>
      </c>
    </row>
    <row r="11" spans="1:11" s="5" customFormat="1" x14ac:dyDescent="0.25">
      <c r="A11" s="12" t="s">
        <v>13</v>
      </c>
      <c r="B11" s="13" t="s">
        <v>14</v>
      </c>
      <c r="C11" s="14">
        <v>235272012</v>
      </c>
      <c r="D11" s="15">
        <v>-97008153.780000001</v>
      </c>
      <c r="E11" s="15">
        <v>0</v>
      </c>
      <c r="F11" s="15">
        <v>7360474.1600000001</v>
      </c>
      <c r="G11" s="15">
        <v>5282053.34</v>
      </c>
      <c r="H11" s="15">
        <v>5121000</v>
      </c>
      <c r="I11" s="15">
        <v>5862100</v>
      </c>
      <c r="J11" s="15">
        <v>6159990.0300000003</v>
      </c>
      <c r="K11" s="15">
        <f>SUM(E11:J11)</f>
        <v>29785617.530000001</v>
      </c>
    </row>
    <row r="12" spans="1:11" s="5" customFormat="1" ht="28.5" x14ac:dyDescent="0.25">
      <c r="A12" s="12" t="s">
        <v>15</v>
      </c>
      <c r="B12" s="13" t="s">
        <v>16</v>
      </c>
      <c r="C12" s="14">
        <v>5106000</v>
      </c>
      <c r="D12" s="15">
        <v>96924166.700000003</v>
      </c>
      <c r="E12" s="15">
        <v>0</v>
      </c>
      <c r="F12" s="15">
        <v>12093200</v>
      </c>
      <c r="G12" s="15">
        <v>10332966.699999999</v>
      </c>
      <c r="H12" s="15">
        <v>9167700</v>
      </c>
      <c r="I12" s="15">
        <v>10623433.33</v>
      </c>
      <c r="J12" s="15">
        <v>10400599.380000001</v>
      </c>
      <c r="K12" s="15">
        <f t="shared" ref="K12:K14" si="2">SUM(E12:J12)</f>
        <v>52617899.410000004</v>
      </c>
    </row>
    <row r="13" spans="1:11" s="5" customFormat="1" x14ac:dyDescent="0.25">
      <c r="A13" s="12" t="s">
        <v>17</v>
      </c>
      <c r="B13" s="12" t="s">
        <v>18</v>
      </c>
      <c r="C13" s="14">
        <v>19588001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5">
        <f t="shared" si="2"/>
        <v>0</v>
      </c>
    </row>
    <row r="14" spans="1:11" s="5" customFormat="1" x14ac:dyDescent="0.25">
      <c r="A14" s="12" t="s">
        <v>19</v>
      </c>
      <c r="B14" s="12" t="s">
        <v>20</v>
      </c>
      <c r="C14" s="14">
        <v>1900000</v>
      </c>
      <c r="D14" s="14">
        <v>83987.08</v>
      </c>
      <c r="E14" s="14">
        <v>0</v>
      </c>
      <c r="F14" s="14">
        <v>0</v>
      </c>
      <c r="G14" s="14">
        <v>83987.08</v>
      </c>
      <c r="H14" s="14">
        <v>580730.03</v>
      </c>
      <c r="I14" s="14">
        <v>260980.38</v>
      </c>
      <c r="J14" s="14">
        <v>116289.8</v>
      </c>
      <c r="K14" s="15">
        <f t="shared" si="2"/>
        <v>1041987.29</v>
      </c>
    </row>
    <row r="15" spans="1:11" s="5" customFormat="1" x14ac:dyDescent="0.25">
      <c r="A15" s="20" t="s">
        <v>21</v>
      </c>
      <c r="B15" s="21" t="s">
        <v>22</v>
      </c>
      <c r="C15" s="22">
        <f>SUM(C16)</f>
        <v>53038209</v>
      </c>
      <c r="D15" s="22">
        <f>SUM(D16)</f>
        <v>0</v>
      </c>
      <c r="E15" s="22">
        <f>SUM(E16)</f>
        <v>0</v>
      </c>
      <c r="F15" s="22">
        <f t="shared" ref="F15:G15" si="3">SUM(F16)</f>
        <v>778000</v>
      </c>
      <c r="G15" s="22">
        <f t="shared" si="3"/>
        <v>579000</v>
      </c>
      <c r="H15" s="22">
        <f t="shared" ref="H15:I15" si="4">SUM(H16)</f>
        <v>4457345.28</v>
      </c>
      <c r="I15" s="22">
        <f t="shared" si="4"/>
        <v>838975</v>
      </c>
      <c r="J15" s="22">
        <f t="shared" ref="J15" si="5">SUM(J16)</f>
        <v>484000</v>
      </c>
      <c r="K15" s="22">
        <f>SUM(K16)</f>
        <v>7137320.2800000003</v>
      </c>
    </row>
    <row r="16" spans="1:11" s="5" customFormat="1" x14ac:dyDescent="0.25">
      <c r="A16" s="12" t="s">
        <v>23</v>
      </c>
      <c r="B16" s="12" t="s">
        <v>24</v>
      </c>
      <c r="C16" s="14">
        <v>53038209</v>
      </c>
      <c r="D16" s="14">
        <v>0</v>
      </c>
      <c r="E16" s="14">
        <v>0</v>
      </c>
      <c r="F16" s="14">
        <v>778000</v>
      </c>
      <c r="G16" s="14">
        <v>579000</v>
      </c>
      <c r="H16" s="14">
        <v>4457345.28</v>
      </c>
      <c r="I16" s="14">
        <v>838975</v>
      </c>
      <c r="J16" s="14">
        <v>484000</v>
      </c>
      <c r="K16" s="15">
        <f>SUM(E16:J16)</f>
        <v>7137320.2800000003</v>
      </c>
    </row>
    <row r="17" spans="1:11" s="5" customFormat="1" ht="28.5" x14ac:dyDescent="0.25">
      <c r="A17" s="20" t="s">
        <v>25</v>
      </c>
      <c r="B17" s="21" t="s">
        <v>26</v>
      </c>
      <c r="C17" s="22">
        <f>SUM(C18:C20)</f>
        <v>35043639</v>
      </c>
      <c r="D17" s="22">
        <f>SUM(D18:D20)</f>
        <v>0</v>
      </c>
      <c r="E17" s="22">
        <f>SUM(E18:E20)</f>
        <v>0</v>
      </c>
      <c r="F17" s="22">
        <f t="shared" ref="F17:I17" si="6">SUM(F18:F20)</f>
        <v>2925371.2199999997</v>
      </c>
      <c r="G17" s="22">
        <f t="shared" si="6"/>
        <v>2327586.42</v>
      </c>
      <c r="H17" s="22">
        <f t="shared" si="6"/>
        <v>2132034.89</v>
      </c>
      <c r="I17" s="22">
        <f t="shared" si="6"/>
        <v>2476060.69</v>
      </c>
      <c r="J17" s="22">
        <f t="shared" ref="J17" si="7">SUM(J18:J20)</f>
        <v>2480442.4500000002</v>
      </c>
      <c r="K17" s="22">
        <f>SUM(K18:K20)</f>
        <v>12341495.670000002</v>
      </c>
    </row>
    <row r="18" spans="1:11" s="5" customFormat="1" x14ac:dyDescent="0.25">
      <c r="A18" s="12" t="s">
        <v>27</v>
      </c>
      <c r="B18" s="12" t="s">
        <v>28</v>
      </c>
      <c r="C18" s="14">
        <v>16139825</v>
      </c>
      <c r="D18" s="14">
        <v>0</v>
      </c>
      <c r="E18" s="14">
        <v>0</v>
      </c>
      <c r="F18" s="14">
        <v>1369375.01</v>
      </c>
      <c r="G18" s="14">
        <v>1082750.8400000001</v>
      </c>
      <c r="H18" s="14">
        <v>991887.49</v>
      </c>
      <c r="I18" s="14">
        <v>1154174.6499999999</v>
      </c>
      <c r="J18" s="14">
        <v>1157418.33</v>
      </c>
      <c r="K18" s="15">
        <f t="shared" ref="K18:K20" si="8">SUM(E18:J18)</f>
        <v>5755606.3200000003</v>
      </c>
    </row>
    <row r="19" spans="1:11" x14ac:dyDescent="0.25">
      <c r="A19" s="12" t="s">
        <v>29</v>
      </c>
      <c r="B19" s="12" t="s">
        <v>30</v>
      </c>
      <c r="C19" s="14">
        <v>17053644</v>
      </c>
      <c r="D19" s="14">
        <v>0</v>
      </c>
      <c r="E19" s="14">
        <v>0</v>
      </c>
      <c r="F19" s="14">
        <v>1381210.88</v>
      </c>
      <c r="G19" s="14">
        <v>1108666.3899999999</v>
      </c>
      <c r="H19" s="14">
        <v>1014497.7</v>
      </c>
      <c r="I19" s="14">
        <v>1170472.8700000001</v>
      </c>
      <c r="J19" s="14">
        <v>1173721.1200000001</v>
      </c>
      <c r="K19" s="15">
        <f t="shared" si="8"/>
        <v>5848568.96</v>
      </c>
    </row>
    <row r="20" spans="1:11" x14ac:dyDescent="0.25">
      <c r="A20" s="12" t="s">
        <v>31</v>
      </c>
      <c r="B20" s="12" t="s">
        <v>32</v>
      </c>
      <c r="C20" s="14">
        <v>1850170</v>
      </c>
      <c r="D20" s="14">
        <v>0</v>
      </c>
      <c r="E20" s="14">
        <v>0</v>
      </c>
      <c r="F20" s="14">
        <v>174785.33</v>
      </c>
      <c r="G20" s="14">
        <v>136169.19</v>
      </c>
      <c r="H20" s="14">
        <v>125649.7</v>
      </c>
      <c r="I20" s="14">
        <v>151413.17000000001</v>
      </c>
      <c r="J20" s="14">
        <v>149303</v>
      </c>
      <c r="K20" s="15">
        <f t="shared" si="8"/>
        <v>737320.39</v>
      </c>
    </row>
    <row r="21" spans="1:11" s="5" customFormat="1" x14ac:dyDescent="0.25">
      <c r="A21" s="18">
        <v>2.2000000000000002</v>
      </c>
      <c r="B21" s="18" t="s">
        <v>33</v>
      </c>
      <c r="C21" s="19">
        <f>C22+C27+C30+C33+C36+C40+C43+C46+C52</f>
        <v>266889665</v>
      </c>
      <c r="D21" s="19">
        <f>D22+D27+D30+D33+D36+D40+D43+D46+D52</f>
        <v>-64026220.310000002</v>
      </c>
      <c r="E21" s="19">
        <f>E22+E27+E30+E33+E36+E40+E43+E46+E52</f>
        <v>0</v>
      </c>
      <c r="F21" s="19">
        <f t="shared" ref="F21:I21" si="9">F22+F27+F30+F33+F36+F40+F43+F46+F52</f>
        <v>0</v>
      </c>
      <c r="G21" s="19">
        <f t="shared" si="9"/>
        <v>883273.6</v>
      </c>
      <c r="H21" s="19">
        <f t="shared" si="9"/>
        <v>1042262.84</v>
      </c>
      <c r="I21" s="19">
        <f t="shared" si="9"/>
        <v>6122888.5099999998</v>
      </c>
      <c r="J21" s="19">
        <f t="shared" ref="J21" si="10">J22+J27+J30+J33+J36+J40+J43+J46+J52</f>
        <v>9033772.1500000004</v>
      </c>
      <c r="K21" s="19">
        <f>K22+K27+K30+K33+K36+K40+K43+K46+K52</f>
        <v>17082197.099999998</v>
      </c>
    </row>
    <row r="22" spans="1:11" s="5" customFormat="1" x14ac:dyDescent="0.25">
      <c r="A22" s="20" t="s">
        <v>34</v>
      </c>
      <c r="B22" s="21" t="s">
        <v>35</v>
      </c>
      <c r="C22" s="22">
        <f>SUM(C23:C26)</f>
        <v>15631659</v>
      </c>
      <c r="D22" s="22">
        <f>SUM(D23:D26)</f>
        <v>-3500000</v>
      </c>
      <c r="E22" s="22">
        <f>SUM(E23:E26)</f>
        <v>0</v>
      </c>
      <c r="F22" s="22">
        <f t="shared" ref="F22:I22" si="11">SUM(F23:F26)</f>
        <v>0</v>
      </c>
      <c r="G22" s="22">
        <f t="shared" si="11"/>
        <v>0</v>
      </c>
      <c r="H22" s="22">
        <f t="shared" si="11"/>
        <v>0</v>
      </c>
      <c r="I22" s="22">
        <f t="shared" si="11"/>
        <v>387947.81</v>
      </c>
      <c r="J22" s="22">
        <f t="shared" ref="J22" si="12">SUM(J23:J26)</f>
        <v>325687.89</v>
      </c>
      <c r="K22" s="22">
        <f>SUM(K23:K26)</f>
        <v>713635.7</v>
      </c>
    </row>
    <row r="23" spans="1:11" x14ac:dyDescent="0.25">
      <c r="A23" s="12" t="s">
        <v>36</v>
      </c>
      <c r="B23" s="12" t="s">
        <v>37</v>
      </c>
      <c r="C23" s="14">
        <v>3000000</v>
      </c>
      <c r="D23" s="15">
        <v>-1500000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150187.89000000001</v>
      </c>
      <c r="K23" s="15">
        <f t="shared" ref="K23:K26" si="13">SUM(E23:J23)</f>
        <v>150187.89000000001</v>
      </c>
    </row>
    <row r="24" spans="1:11" x14ac:dyDescent="0.25">
      <c r="A24" s="12" t="s">
        <v>38</v>
      </c>
      <c r="B24" s="12" t="s">
        <v>39</v>
      </c>
      <c r="C24" s="14">
        <v>4000000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300447.81</v>
      </c>
      <c r="J24" s="15">
        <v>0</v>
      </c>
      <c r="K24" s="15">
        <f t="shared" si="13"/>
        <v>300447.81</v>
      </c>
    </row>
    <row r="25" spans="1:11" x14ac:dyDescent="0.25">
      <c r="A25" s="12" t="s">
        <v>40</v>
      </c>
      <c r="B25" s="12" t="s">
        <v>41</v>
      </c>
      <c r="C25" s="14">
        <v>3631659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f t="shared" si="13"/>
        <v>0</v>
      </c>
    </row>
    <row r="26" spans="1:11" x14ac:dyDescent="0.25">
      <c r="A26" s="12" t="s">
        <v>42</v>
      </c>
      <c r="B26" s="12" t="s">
        <v>43</v>
      </c>
      <c r="C26" s="14">
        <v>5000000</v>
      </c>
      <c r="D26" s="15">
        <v>-2000000</v>
      </c>
      <c r="E26" s="15">
        <v>0</v>
      </c>
      <c r="F26" s="15">
        <v>0</v>
      </c>
      <c r="G26" s="15">
        <v>0</v>
      </c>
      <c r="H26" s="15">
        <v>0</v>
      </c>
      <c r="I26" s="15">
        <v>87500</v>
      </c>
      <c r="J26" s="15">
        <v>175500</v>
      </c>
      <c r="K26" s="15">
        <f t="shared" si="13"/>
        <v>263000</v>
      </c>
    </row>
    <row r="27" spans="1:11" s="5" customFormat="1" ht="28.5" x14ac:dyDescent="0.25">
      <c r="A27" s="20" t="s">
        <v>44</v>
      </c>
      <c r="B27" s="21" t="s">
        <v>45</v>
      </c>
      <c r="C27" s="22">
        <f>SUM(C28:C29)</f>
        <v>9218500</v>
      </c>
      <c r="D27" s="22">
        <f>SUM(D28:D29)</f>
        <v>-2120000</v>
      </c>
      <c r="E27" s="22">
        <f>SUM(E28:E29)</f>
        <v>0</v>
      </c>
      <c r="F27" s="22">
        <f t="shared" ref="F27:I27" si="14">SUM(F28:F29)</f>
        <v>0</v>
      </c>
      <c r="G27" s="22">
        <f t="shared" si="14"/>
        <v>0</v>
      </c>
      <c r="H27" s="22">
        <f t="shared" si="14"/>
        <v>0</v>
      </c>
      <c r="I27" s="22">
        <f t="shared" si="14"/>
        <v>0</v>
      </c>
      <c r="J27" s="22">
        <f t="shared" ref="J27" si="15">SUM(J28:J29)</f>
        <v>114808</v>
      </c>
      <c r="K27" s="22">
        <f>SUM(K28:K29)</f>
        <v>114808</v>
      </c>
    </row>
    <row r="28" spans="1:11" x14ac:dyDescent="0.25">
      <c r="A28" s="12" t="s">
        <v>46</v>
      </c>
      <c r="B28" s="12" t="s">
        <v>47</v>
      </c>
      <c r="C28" s="14">
        <v>5000000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114808</v>
      </c>
      <c r="K28" s="15">
        <f t="shared" ref="K28:K29" si="16">SUM(E28:J28)</f>
        <v>114808</v>
      </c>
    </row>
    <row r="29" spans="1:11" x14ac:dyDescent="0.25">
      <c r="A29" s="12" t="s">
        <v>48</v>
      </c>
      <c r="B29" s="12" t="s">
        <v>49</v>
      </c>
      <c r="C29" s="14">
        <v>4218500</v>
      </c>
      <c r="D29" s="14">
        <v>-2120000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5">
        <f t="shared" si="16"/>
        <v>0</v>
      </c>
    </row>
    <row r="30" spans="1:11" s="5" customFormat="1" x14ac:dyDescent="0.25">
      <c r="A30" s="20" t="s">
        <v>50</v>
      </c>
      <c r="B30" s="21" t="s">
        <v>51</v>
      </c>
      <c r="C30" s="22">
        <f>SUM(C31:C32)</f>
        <v>47000000</v>
      </c>
      <c r="D30" s="22">
        <f>SUM(D31:D32)</f>
        <v>0</v>
      </c>
      <c r="E30" s="22">
        <f>SUM(E31:E32)</f>
        <v>0</v>
      </c>
      <c r="F30" s="22">
        <f t="shared" ref="F30:I30" si="17">SUM(F31:F32)</f>
        <v>0</v>
      </c>
      <c r="G30" s="22">
        <f t="shared" si="17"/>
        <v>0</v>
      </c>
      <c r="H30" s="22">
        <f t="shared" si="17"/>
        <v>0</v>
      </c>
      <c r="I30" s="22">
        <f t="shared" si="17"/>
        <v>4723050</v>
      </c>
      <c r="J30" s="22">
        <f t="shared" ref="J30" si="18">SUM(J31:J32)</f>
        <v>3857800</v>
      </c>
      <c r="K30" s="22">
        <f>SUM(K31:K32)</f>
        <v>8580850</v>
      </c>
    </row>
    <row r="31" spans="1:11" x14ac:dyDescent="0.25">
      <c r="A31" s="12" t="s">
        <v>52</v>
      </c>
      <c r="B31" s="12" t="s">
        <v>53</v>
      </c>
      <c r="C31" s="14">
        <v>46900000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4723050</v>
      </c>
      <c r="J31" s="14">
        <v>3857800</v>
      </c>
      <c r="K31" s="15">
        <f t="shared" ref="K31:K32" si="19">SUM(E31:J31)</f>
        <v>8580850</v>
      </c>
    </row>
    <row r="32" spans="1:11" x14ac:dyDescent="0.25">
      <c r="A32" s="12" t="s">
        <v>54</v>
      </c>
      <c r="B32" s="12" t="s">
        <v>55</v>
      </c>
      <c r="C32" s="14">
        <v>100000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f t="shared" si="19"/>
        <v>0</v>
      </c>
    </row>
    <row r="33" spans="1:11" s="5" customFormat="1" x14ac:dyDescent="0.25">
      <c r="A33" s="20" t="s">
        <v>56</v>
      </c>
      <c r="B33" s="21" t="s">
        <v>57</v>
      </c>
      <c r="C33" s="22">
        <f>SUM(C34:C35)</f>
        <v>400000</v>
      </c>
      <c r="D33" s="22">
        <f>SUM(D34:D35)</f>
        <v>0</v>
      </c>
      <c r="E33" s="22">
        <f>SUM(E34:E35)</f>
        <v>0</v>
      </c>
      <c r="F33" s="22">
        <f t="shared" ref="F33:I33" si="20">SUM(F34:F35)</f>
        <v>0</v>
      </c>
      <c r="G33" s="22">
        <f t="shared" si="20"/>
        <v>0</v>
      </c>
      <c r="H33" s="22">
        <f t="shared" si="20"/>
        <v>0</v>
      </c>
      <c r="I33" s="22">
        <f t="shared" si="20"/>
        <v>0</v>
      </c>
      <c r="J33" s="22">
        <f t="shared" ref="J33" si="21">SUM(J34:J35)</f>
        <v>0</v>
      </c>
      <c r="K33" s="22">
        <f>SUM(K34:K35)</f>
        <v>0</v>
      </c>
    </row>
    <row r="34" spans="1:11" x14ac:dyDescent="0.25">
      <c r="A34" s="13" t="s">
        <v>58</v>
      </c>
      <c r="B34" s="16" t="s">
        <v>59</v>
      </c>
      <c r="C34" s="17">
        <v>100000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5">
        <f t="shared" ref="K34:K35" si="22">SUM(E34:J34)</f>
        <v>0</v>
      </c>
    </row>
    <row r="35" spans="1:11" x14ac:dyDescent="0.25">
      <c r="A35" s="13" t="s">
        <v>60</v>
      </c>
      <c r="B35" s="16" t="s">
        <v>61</v>
      </c>
      <c r="C35" s="17">
        <v>300000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5">
        <f t="shared" si="22"/>
        <v>0</v>
      </c>
    </row>
    <row r="36" spans="1:11" s="5" customFormat="1" x14ac:dyDescent="0.25">
      <c r="A36" s="20" t="s">
        <v>62</v>
      </c>
      <c r="B36" s="21" t="s">
        <v>63</v>
      </c>
      <c r="C36" s="22">
        <f>SUM(C37:C39)</f>
        <v>12648897</v>
      </c>
      <c r="D36" s="22">
        <f>SUM(D37:D39)</f>
        <v>18159047.850000001</v>
      </c>
      <c r="E36" s="22">
        <f>SUM(E37:E39)</f>
        <v>0</v>
      </c>
      <c r="F36" s="22">
        <f t="shared" ref="F36:I36" si="23">SUM(F37:F39)</f>
        <v>0</v>
      </c>
      <c r="G36" s="22">
        <f t="shared" si="23"/>
        <v>883273.6</v>
      </c>
      <c r="H36" s="22">
        <f t="shared" si="23"/>
        <v>1042262.84</v>
      </c>
      <c r="I36" s="22">
        <f t="shared" si="23"/>
        <v>520548.5</v>
      </c>
      <c r="J36" s="22">
        <f t="shared" ref="J36" si="24">SUM(J37:J39)</f>
        <v>3080484.26</v>
      </c>
      <c r="K36" s="22">
        <f>SUM(K37:K39)</f>
        <v>5526569.1999999993</v>
      </c>
    </row>
    <row r="37" spans="1:11" x14ac:dyDescent="0.25">
      <c r="A37" s="12" t="s">
        <v>64</v>
      </c>
      <c r="B37" s="12" t="s">
        <v>65</v>
      </c>
      <c r="C37" s="15">
        <v>4379457</v>
      </c>
      <c r="D37" s="15">
        <v>9056556.1999999993</v>
      </c>
      <c r="E37" s="15">
        <v>0</v>
      </c>
      <c r="F37" s="15">
        <v>0</v>
      </c>
      <c r="G37" s="15">
        <v>883273.6</v>
      </c>
      <c r="H37" s="15">
        <v>1042262.84</v>
      </c>
      <c r="I37" s="15">
        <v>520548.5</v>
      </c>
      <c r="J37" s="15">
        <v>3080484.26</v>
      </c>
      <c r="K37" s="15">
        <f t="shared" ref="K37:K39" si="25">SUM(E37:J37)</f>
        <v>5526569.1999999993</v>
      </c>
    </row>
    <row r="38" spans="1:11" x14ac:dyDescent="0.25">
      <c r="A38" s="12" t="s">
        <v>66</v>
      </c>
      <c r="B38" s="12" t="s">
        <v>67</v>
      </c>
      <c r="C38" s="15">
        <v>0</v>
      </c>
      <c r="D38" s="15">
        <v>1200000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f t="shared" si="25"/>
        <v>0</v>
      </c>
    </row>
    <row r="39" spans="1:11" x14ac:dyDescent="0.25">
      <c r="A39" s="12" t="s">
        <v>68</v>
      </c>
      <c r="B39" s="12" t="s">
        <v>69</v>
      </c>
      <c r="C39" s="15">
        <v>8269440</v>
      </c>
      <c r="D39" s="15">
        <v>7902491.6500000004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f t="shared" si="25"/>
        <v>0</v>
      </c>
    </row>
    <row r="40" spans="1:11" s="5" customFormat="1" x14ac:dyDescent="0.25">
      <c r="A40" s="20" t="s">
        <v>70</v>
      </c>
      <c r="B40" s="21" t="s">
        <v>71</v>
      </c>
      <c r="C40" s="22">
        <f>SUM(C41:C42)</f>
        <v>3665067</v>
      </c>
      <c r="D40" s="22">
        <f>SUM(D41:D42)</f>
        <v>0</v>
      </c>
      <c r="E40" s="22">
        <f>SUM(E41:E42)</f>
        <v>0</v>
      </c>
      <c r="F40" s="22">
        <f t="shared" ref="F40:I40" si="26">SUM(F41:F42)</f>
        <v>0</v>
      </c>
      <c r="G40" s="22">
        <f t="shared" si="26"/>
        <v>0</v>
      </c>
      <c r="H40" s="22">
        <f t="shared" si="26"/>
        <v>0</v>
      </c>
      <c r="I40" s="22">
        <f t="shared" si="26"/>
        <v>0</v>
      </c>
      <c r="J40" s="22">
        <f t="shared" ref="J40" si="27">SUM(J41:J42)</f>
        <v>0</v>
      </c>
      <c r="K40" s="22">
        <f>SUM(K41:K42)</f>
        <v>0</v>
      </c>
    </row>
    <row r="41" spans="1:11" x14ac:dyDescent="0.25">
      <c r="A41" s="12" t="s">
        <v>72</v>
      </c>
      <c r="B41" s="12" t="s">
        <v>73</v>
      </c>
      <c r="C41" s="15">
        <v>2500000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f t="shared" ref="K41:K42" si="28">SUM(E41:J41)</f>
        <v>0</v>
      </c>
    </row>
    <row r="42" spans="1:11" x14ac:dyDescent="0.25">
      <c r="A42" s="12" t="s">
        <v>74</v>
      </c>
      <c r="B42" s="12" t="s">
        <v>75</v>
      </c>
      <c r="C42" s="15">
        <v>1165067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f t="shared" si="28"/>
        <v>0</v>
      </c>
    </row>
    <row r="43" spans="1:11" s="5" customFormat="1" ht="27.75" customHeight="1" x14ac:dyDescent="0.25">
      <c r="A43" s="20" t="s">
        <v>76</v>
      </c>
      <c r="B43" s="21" t="s">
        <v>77</v>
      </c>
      <c r="C43" s="22">
        <f>SUM(C44:C45)</f>
        <v>4263530</v>
      </c>
      <c r="D43" s="22">
        <f>SUM(D44:D45)</f>
        <v>470000</v>
      </c>
      <c r="E43" s="22">
        <f>SUM(E44:E45)</f>
        <v>0</v>
      </c>
      <c r="F43" s="22">
        <f t="shared" ref="F43:I43" si="29">SUM(F44:F45)</f>
        <v>0</v>
      </c>
      <c r="G43" s="22">
        <f t="shared" si="29"/>
        <v>0</v>
      </c>
      <c r="H43" s="22">
        <f t="shared" si="29"/>
        <v>0</v>
      </c>
      <c r="I43" s="22">
        <f t="shared" si="29"/>
        <v>157189.96</v>
      </c>
      <c r="J43" s="22">
        <f t="shared" ref="J43" si="30">SUM(J44:J45)</f>
        <v>149384.65</v>
      </c>
      <c r="K43" s="22">
        <f>SUM(K44:K45)</f>
        <v>306574.61</v>
      </c>
    </row>
    <row r="44" spans="1:11" ht="28.5" x14ac:dyDescent="0.25">
      <c r="A44" s="12" t="s">
        <v>78</v>
      </c>
      <c r="B44" s="12" t="s">
        <v>79</v>
      </c>
      <c r="C44" s="15">
        <v>200000</v>
      </c>
      <c r="D44" s="15">
        <v>920000</v>
      </c>
      <c r="E44" s="15">
        <v>0</v>
      </c>
      <c r="F44" s="15">
        <v>0</v>
      </c>
      <c r="G44" s="15">
        <v>0</v>
      </c>
      <c r="H44" s="15">
        <v>0</v>
      </c>
      <c r="I44" s="15">
        <v>79260.399999999994</v>
      </c>
      <c r="J44" s="15">
        <v>149384.65</v>
      </c>
      <c r="K44" s="15">
        <f t="shared" ref="K44:K45" si="31">SUM(E44:J44)</f>
        <v>228645.05</v>
      </c>
    </row>
    <row r="45" spans="1:11" ht="28.5" x14ac:dyDescent="0.25">
      <c r="A45" s="12" t="s">
        <v>80</v>
      </c>
      <c r="B45" s="12" t="s">
        <v>81</v>
      </c>
      <c r="C45" s="15">
        <v>4063530</v>
      </c>
      <c r="D45" s="15">
        <v>-450000</v>
      </c>
      <c r="E45" s="15">
        <v>0</v>
      </c>
      <c r="F45" s="15">
        <v>0</v>
      </c>
      <c r="G45" s="15">
        <v>0</v>
      </c>
      <c r="H45" s="15">
        <v>0</v>
      </c>
      <c r="I45" s="15">
        <v>77929.56</v>
      </c>
      <c r="J45" s="15">
        <v>0</v>
      </c>
      <c r="K45" s="15">
        <f t="shared" si="31"/>
        <v>77929.56</v>
      </c>
    </row>
    <row r="46" spans="1:11" s="5" customFormat="1" ht="28.5" x14ac:dyDescent="0.25">
      <c r="A46" s="20" t="s">
        <v>82</v>
      </c>
      <c r="B46" s="21" t="s">
        <v>83</v>
      </c>
      <c r="C46" s="22">
        <f>SUM(C47:C51)</f>
        <v>156680933</v>
      </c>
      <c r="D46" s="22">
        <f>SUM(D47:D51)</f>
        <v>-80735268.159999996</v>
      </c>
      <c r="E46" s="22">
        <f>SUM(E47:E51)</f>
        <v>0</v>
      </c>
      <c r="F46" s="22">
        <f t="shared" ref="F46:I46" si="32">SUM(F47:F51)</f>
        <v>0</v>
      </c>
      <c r="G46" s="22">
        <f t="shared" si="32"/>
        <v>0</v>
      </c>
      <c r="H46" s="22">
        <f t="shared" si="32"/>
        <v>0</v>
      </c>
      <c r="I46" s="22">
        <f t="shared" si="32"/>
        <v>334152.24</v>
      </c>
      <c r="J46" s="22">
        <f t="shared" ref="J46" si="33">SUM(J47:J51)</f>
        <v>1505607.35</v>
      </c>
      <c r="K46" s="22">
        <f>SUM(K47:K51)</f>
        <v>1839759.5899999999</v>
      </c>
    </row>
    <row r="47" spans="1:11" x14ac:dyDescent="0.25">
      <c r="A47" s="12" t="s">
        <v>84</v>
      </c>
      <c r="B47" s="12" t="s">
        <v>85</v>
      </c>
      <c r="C47" s="15">
        <v>29430933</v>
      </c>
      <c r="D47" s="15">
        <v>100000</v>
      </c>
      <c r="E47" s="15">
        <v>0</v>
      </c>
      <c r="F47" s="15">
        <v>0</v>
      </c>
      <c r="G47" s="15">
        <v>0</v>
      </c>
      <c r="H47" s="15">
        <v>0</v>
      </c>
      <c r="I47" s="15">
        <v>16182.24</v>
      </c>
      <c r="J47" s="15">
        <v>300</v>
      </c>
      <c r="K47" s="15">
        <f t="shared" ref="K47:K51" si="34">SUM(E47:J47)</f>
        <v>16482.239999999998</v>
      </c>
    </row>
    <row r="48" spans="1:11" x14ac:dyDescent="0.25">
      <c r="A48" s="12" t="s">
        <v>86</v>
      </c>
      <c r="B48" s="12" t="s">
        <v>87</v>
      </c>
      <c r="C48" s="15">
        <v>0</v>
      </c>
      <c r="D48" s="15">
        <v>453000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f t="shared" si="34"/>
        <v>0</v>
      </c>
    </row>
    <row r="49" spans="1:11" ht="28.5" x14ac:dyDescent="0.25">
      <c r="A49" s="12" t="s">
        <v>88</v>
      </c>
      <c r="B49" s="12" t="s">
        <v>89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f t="shared" si="34"/>
        <v>0</v>
      </c>
    </row>
    <row r="50" spans="1:11" x14ac:dyDescent="0.25">
      <c r="A50" s="12" t="s">
        <v>90</v>
      </c>
      <c r="B50" s="12" t="s">
        <v>91</v>
      </c>
      <c r="C50" s="15">
        <v>127250000</v>
      </c>
      <c r="D50" s="15">
        <v>-81718376.159999996</v>
      </c>
      <c r="E50" s="15">
        <v>0</v>
      </c>
      <c r="F50" s="15">
        <v>0</v>
      </c>
      <c r="G50" s="15">
        <v>0</v>
      </c>
      <c r="H50" s="15">
        <v>0</v>
      </c>
      <c r="I50" s="15">
        <v>317970</v>
      </c>
      <c r="J50" s="15">
        <v>1076200</v>
      </c>
      <c r="K50" s="15">
        <f t="shared" si="34"/>
        <v>1394170</v>
      </c>
    </row>
    <row r="51" spans="1:11" x14ac:dyDescent="0.25">
      <c r="A51" s="12" t="s">
        <v>92</v>
      </c>
      <c r="B51" s="12" t="s">
        <v>93</v>
      </c>
      <c r="C51" s="15">
        <v>0</v>
      </c>
      <c r="D51" s="15">
        <v>430108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429107.35</v>
      </c>
      <c r="K51" s="15">
        <f t="shared" si="34"/>
        <v>429107.35</v>
      </c>
    </row>
    <row r="52" spans="1:11" s="5" customFormat="1" ht="16.5" customHeight="1" x14ac:dyDescent="0.25">
      <c r="A52" s="20" t="s">
        <v>94</v>
      </c>
      <c r="B52" s="21" t="s">
        <v>95</v>
      </c>
      <c r="C52" s="22">
        <f>SUM(C53)</f>
        <v>17381079</v>
      </c>
      <c r="D52" s="22">
        <f>SUM(D53)</f>
        <v>3700000</v>
      </c>
      <c r="E52" s="22">
        <f>SUM(E53)</f>
        <v>0</v>
      </c>
      <c r="F52" s="22">
        <f t="shared" ref="F52:G52" si="35">SUM(F53)</f>
        <v>0</v>
      </c>
      <c r="G52" s="22">
        <f t="shared" si="35"/>
        <v>0</v>
      </c>
      <c r="H52" s="22">
        <f t="shared" ref="H52:I52" si="36">SUM(H53)</f>
        <v>0</v>
      </c>
      <c r="I52" s="22">
        <f t="shared" si="36"/>
        <v>0</v>
      </c>
      <c r="J52" s="22">
        <f t="shared" ref="J52" si="37">SUM(J53)</f>
        <v>0</v>
      </c>
      <c r="K52" s="22">
        <f>SUM(K53)</f>
        <v>0</v>
      </c>
    </row>
    <row r="53" spans="1:11" x14ac:dyDescent="0.25">
      <c r="A53" s="12" t="s">
        <v>96</v>
      </c>
      <c r="B53" s="12" t="s">
        <v>97</v>
      </c>
      <c r="C53" s="15">
        <v>17381079</v>
      </c>
      <c r="D53" s="15">
        <v>3700000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f>SUM(E53:J53)</f>
        <v>0</v>
      </c>
    </row>
    <row r="54" spans="1:11" s="5" customFormat="1" ht="17.25" customHeight="1" x14ac:dyDescent="0.25">
      <c r="A54" s="18">
        <v>2.2999999999999998</v>
      </c>
      <c r="B54" s="18" t="s">
        <v>98</v>
      </c>
      <c r="C54" s="19">
        <f>C55+C59+C64+C69+C74+C79+C82</f>
        <v>38955207</v>
      </c>
      <c r="D54" s="19">
        <f>D55+D59+D64+D69+D74+D79+D82</f>
        <v>14823000</v>
      </c>
      <c r="E54" s="19">
        <f>E55+E59+E64+E69+E74+E79+E82</f>
        <v>0</v>
      </c>
      <c r="F54" s="19">
        <f t="shared" ref="F54:I54" si="38">F55+F59+F64+F69+F74+F79+F82</f>
        <v>0</v>
      </c>
      <c r="G54" s="19">
        <f t="shared" si="38"/>
        <v>0</v>
      </c>
      <c r="H54" s="19">
        <f t="shared" si="38"/>
        <v>0</v>
      </c>
      <c r="I54" s="19">
        <f t="shared" si="38"/>
        <v>2823491.93</v>
      </c>
      <c r="J54" s="19">
        <f t="shared" ref="J54" si="39">J55+J59+J64+J69+J74+J79+J82</f>
        <v>1031707.6400000001</v>
      </c>
      <c r="K54" s="19">
        <f>K55+K59+K64+K69+K74+K79+K82</f>
        <v>3855199.5700000003</v>
      </c>
    </row>
    <row r="55" spans="1:11" s="5" customFormat="1" ht="13.5" customHeight="1" x14ac:dyDescent="0.25">
      <c r="A55" s="20" t="s">
        <v>99</v>
      </c>
      <c r="B55" s="21" t="s">
        <v>100</v>
      </c>
      <c r="C55" s="22">
        <f>SUM(C56:C58)</f>
        <v>1770000</v>
      </c>
      <c r="D55" s="22">
        <f>SUM(D56:D58)</f>
        <v>-420000</v>
      </c>
      <c r="E55" s="22">
        <f>SUM(E56:E58)</f>
        <v>0</v>
      </c>
      <c r="F55" s="22">
        <f t="shared" ref="F55:I55" si="40">SUM(F56:F58)</f>
        <v>0</v>
      </c>
      <c r="G55" s="22">
        <f t="shared" si="40"/>
        <v>0</v>
      </c>
      <c r="H55" s="22">
        <f t="shared" si="40"/>
        <v>0</v>
      </c>
      <c r="I55" s="22">
        <f t="shared" si="40"/>
        <v>103697.44</v>
      </c>
      <c r="J55" s="22">
        <f t="shared" ref="J55" si="41">SUM(J56:J58)</f>
        <v>0</v>
      </c>
      <c r="K55" s="22">
        <f>SUM(K56:K58)</f>
        <v>103697.44</v>
      </c>
    </row>
    <row r="56" spans="1:11" x14ac:dyDescent="0.25">
      <c r="A56" s="12" t="s">
        <v>101</v>
      </c>
      <c r="B56" s="12" t="s">
        <v>102</v>
      </c>
      <c r="C56" s="15">
        <v>1620000</v>
      </c>
      <c r="D56" s="15">
        <v>-420000</v>
      </c>
      <c r="E56" s="15">
        <v>0</v>
      </c>
      <c r="F56" s="15">
        <v>0</v>
      </c>
      <c r="G56" s="15">
        <v>0</v>
      </c>
      <c r="H56" s="15">
        <v>0</v>
      </c>
      <c r="I56" s="15">
        <v>103697.44</v>
      </c>
      <c r="J56" s="15">
        <v>0</v>
      </c>
      <c r="K56" s="15">
        <f t="shared" ref="K56:K58" si="42">SUM(E56:J56)</f>
        <v>103697.44</v>
      </c>
    </row>
    <row r="57" spans="1:11" x14ac:dyDescent="0.25">
      <c r="A57" s="12" t="s">
        <v>103</v>
      </c>
      <c r="B57" s="12" t="s">
        <v>104</v>
      </c>
      <c r="C57" s="15">
        <v>100000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f t="shared" si="42"/>
        <v>0</v>
      </c>
    </row>
    <row r="58" spans="1:11" x14ac:dyDescent="0.25">
      <c r="A58" s="12" t="s">
        <v>105</v>
      </c>
      <c r="B58" s="12" t="s">
        <v>106</v>
      </c>
      <c r="C58" s="15">
        <v>50000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f t="shared" si="42"/>
        <v>0</v>
      </c>
    </row>
    <row r="59" spans="1:11" s="5" customFormat="1" ht="18.75" customHeight="1" x14ac:dyDescent="0.25">
      <c r="A59" s="20" t="s">
        <v>107</v>
      </c>
      <c r="B59" s="21" t="s">
        <v>108</v>
      </c>
      <c r="C59" s="22">
        <f>SUM(C60:C63)</f>
        <v>6322195</v>
      </c>
      <c r="D59" s="22">
        <f>SUM(D60:D63)</f>
        <v>-1090000</v>
      </c>
      <c r="E59" s="22">
        <f>SUM(E60:E63)</f>
        <v>0</v>
      </c>
      <c r="F59" s="22">
        <f t="shared" ref="F59:I59" si="43">SUM(F60:F63)</f>
        <v>0</v>
      </c>
      <c r="G59" s="22">
        <f t="shared" si="43"/>
        <v>0</v>
      </c>
      <c r="H59" s="22">
        <f t="shared" si="43"/>
        <v>0</v>
      </c>
      <c r="I59" s="22">
        <f t="shared" si="43"/>
        <v>0</v>
      </c>
      <c r="J59" s="22">
        <f t="shared" ref="J59" si="44">SUM(J60:J63)</f>
        <v>0</v>
      </c>
      <c r="K59" s="22">
        <f>SUM(K60:K63)</f>
        <v>0</v>
      </c>
    </row>
    <row r="60" spans="1:11" x14ac:dyDescent="0.25">
      <c r="A60" s="12" t="s">
        <v>109</v>
      </c>
      <c r="B60" s="12" t="s">
        <v>110</v>
      </c>
      <c r="C60" s="15">
        <v>0</v>
      </c>
      <c r="D60" s="15">
        <v>15000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f t="shared" ref="K60:K63" si="45">SUM(E60:J60)</f>
        <v>0</v>
      </c>
    </row>
    <row r="61" spans="1:11" x14ac:dyDescent="0.25">
      <c r="A61" s="12" t="s">
        <v>111</v>
      </c>
      <c r="B61" s="12" t="s">
        <v>112</v>
      </c>
      <c r="C61" s="15">
        <v>50000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f t="shared" si="45"/>
        <v>0</v>
      </c>
    </row>
    <row r="62" spans="1:11" x14ac:dyDescent="0.25">
      <c r="A62" s="12" t="s">
        <v>113</v>
      </c>
      <c r="B62" s="12" t="s">
        <v>114</v>
      </c>
      <c r="C62" s="15">
        <v>4006595</v>
      </c>
      <c r="D62" s="15">
        <v>395000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f t="shared" si="45"/>
        <v>0</v>
      </c>
    </row>
    <row r="63" spans="1:11" x14ac:dyDescent="0.25">
      <c r="A63" s="12" t="s">
        <v>115</v>
      </c>
      <c r="B63" s="12" t="s">
        <v>116</v>
      </c>
      <c r="C63" s="15">
        <v>2265600</v>
      </c>
      <c r="D63" s="15">
        <v>-1500000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f t="shared" si="45"/>
        <v>0</v>
      </c>
    </row>
    <row r="64" spans="1:11" s="5" customFormat="1" ht="18" customHeight="1" x14ac:dyDescent="0.25">
      <c r="A64" s="20" t="s">
        <v>117</v>
      </c>
      <c r="B64" s="21" t="s">
        <v>118</v>
      </c>
      <c r="C64" s="22">
        <f>SUM(C65:C68)</f>
        <v>3049000</v>
      </c>
      <c r="D64" s="22">
        <f>SUM(D65:D68)</f>
        <v>200</v>
      </c>
      <c r="E64" s="22">
        <f>SUM(E65:E68)</f>
        <v>0</v>
      </c>
      <c r="F64" s="22">
        <f t="shared" ref="F64:I64" si="46">SUM(F65:F68)</f>
        <v>0</v>
      </c>
      <c r="G64" s="22">
        <f t="shared" si="46"/>
        <v>0</v>
      </c>
      <c r="H64" s="22">
        <f t="shared" si="46"/>
        <v>0</v>
      </c>
      <c r="I64" s="22">
        <f t="shared" si="46"/>
        <v>0</v>
      </c>
      <c r="J64" s="22">
        <f t="shared" ref="J64" si="47">SUM(J65:J68)</f>
        <v>31275.43</v>
      </c>
      <c r="K64" s="22">
        <f>SUM(K65:K68)</f>
        <v>31275.43</v>
      </c>
    </row>
    <row r="65" spans="1:11" x14ac:dyDescent="0.25">
      <c r="A65" s="12" t="s">
        <v>119</v>
      </c>
      <c r="B65" s="12" t="s">
        <v>120</v>
      </c>
      <c r="C65" s="15">
        <v>1144000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f t="shared" ref="K65:K68" si="48">SUM(E65:J65)</f>
        <v>0</v>
      </c>
    </row>
    <row r="66" spans="1:11" x14ac:dyDescent="0.25">
      <c r="A66" s="12" t="s">
        <v>121</v>
      </c>
      <c r="B66" s="12" t="s">
        <v>122</v>
      </c>
      <c r="C66" s="15">
        <v>1055000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31275.43</v>
      </c>
      <c r="K66" s="15">
        <f t="shared" si="48"/>
        <v>31275.43</v>
      </c>
    </row>
    <row r="67" spans="1:11" x14ac:dyDescent="0.25">
      <c r="A67" s="12" t="s">
        <v>123</v>
      </c>
      <c r="B67" s="12" t="s">
        <v>124</v>
      </c>
      <c r="C67" s="15">
        <v>850000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f t="shared" si="48"/>
        <v>0</v>
      </c>
    </row>
    <row r="68" spans="1:11" x14ac:dyDescent="0.25">
      <c r="A68" s="12" t="s">
        <v>125</v>
      </c>
      <c r="B68" s="12" t="s">
        <v>126</v>
      </c>
      <c r="C68" s="15">
        <v>0</v>
      </c>
      <c r="D68" s="15">
        <v>200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f t="shared" si="48"/>
        <v>0</v>
      </c>
    </row>
    <row r="69" spans="1:11" s="5" customFormat="1" ht="15.75" customHeight="1" x14ac:dyDescent="0.25">
      <c r="A69" s="20" t="s">
        <v>127</v>
      </c>
      <c r="B69" s="21" t="s">
        <v>128</v>
      </c>
      <c r="C69" s="22">
        <f>SUM(C70:C73)</f>
        <v>2480000</v>
      </c>
      <c r="D69" s="22">
        <f>SUM(D70:D73)</f>
        <v>320000</v>
      </c>
      <c r="E69" s="22">
        <f>SUM(E70:E73)</f>
        <v>0</v>
      </c>
      <c r="F69" s="22">
        <f t="shared" ref="F69:I69" si="49">SUM(F70:F73)</f>
        <v>0</v>
      </c>
      <c r="G69" s="22">
        <f t="shared" si="49"/>
        <v>0</v>
      </c>
      <c r="H69" s="22">
        <f t="shared" si="49"/>
        <v>0</v>
      </c>
      <c r="I69" s="22">
        <f t="shared" si="49"/>
        <v>0</v>
      </c>
      <c r="J69" s="22">
        <f t="shared" ref="J69" si="50">SUM(J70:J73)</f>
        <v>0</v>
      </c>
      <c r="K69" s="22">
        <f>SUM(K70:K73)</f>
        <v>0</v>
      </c>
    </row>
    <row r="70" spans="1:11" x14ac:dyDescent="0.25">
      <c r="A70" s="12" t="s">
        <v>129</v>
      </c>
      <c r="B70" s="12" t="s">
        <v>130</v>
      </c>
      <c r="C70" s="15">
        <v>500000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f t="shared" ref="K70:K73" si="51">SUM(E70:J70)</f>
        <v>0</v>
      </c>
    </row>
    <row r="71" spans="1:11" x14ac:dyDescent="0.25">
      <c r="A71" s="12" t="s">
        <v>131</v>
      </c>
      <c r="B71" s="12" t="s">
        <v>132</v>
      </c>
      <c r="C71" s="15">
        <v>1450000</v>
      </c>
      <c r="D71" s="15">
        <v>320000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f t="shared" si="51"/>
        <v>0</v>
      </c>
    </row>
    <row r="72" spans="1:11" x14ac:dyDescent="0.25">
      <c r="A72" s="12" t="s">
        <v>133</v>
      </c>
      <c r="B72" s="12" t="s">
        <v>134</v>
      </c>
      <c r="C72" s="15">
        <v>150000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f t="shared" si="51"/>
        <v>0</v>
      </c>
    </row>
    <row r="73" spans="1:11" x14ac:dyDescent="0.25">
      <c r="A73" s="12" t="s">
        <v>135</v>
      </c>
      <c r="B73" s="12" t="s">
        <v>136</v>
      </c>
      <c r="C73" s="15">
        <v>380000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f t="shared" si="51"/>
        <v>0</v>
      </c>
    </row>
    <row r="74" spans="1:11" s="5" customFormat="1" ht="27" customHeight="1" x14ac:dyDescent="0.25">
      <c r="A74" s="20" t="s">
        <v>137</v>
      </c>
      <c r="B74" s="21" t="s">
        <v>138</v>
      </c>
      <c r="C74" s="22">
        <f>SUM(C75:C78)</f>
        <v>970000</v>
      </c>
      <c r="D74" s="22">
        <f>SUM(D75:D78)</f>
        <v>10000</v>
      </c>
      <c r="E74" s="22">
        <f>SUM(E75:E78)</f>
        <v>0</v>
      </c>
      <c r="F74" s="22">
        <f t="shared" ref="F74:I74" si="52">SUM(F75:F78)</f>
        <v>0</v>
      </c>
      <c r="G74" s="22">
        <f t="shared" si="52"/>
        <v>0</v>
      </c>
      <c r="H74" s="22">
        <f t="shared" si="52"/>
        <v>0</v>
      </c>
      <c r="I74" s="22">
        <f t="shared" si="52"/>
        <v>0</v>
      </c>
      <c r="J74" s="22">
        <f t="shared" ref="J74" si="53">SUM(J75:J78)</f>
        <v>0</v>
      </c>
      <c r="K74" s="22">
        <f>SUM(K75:K78)</f>
        <v>0</v>
      </c>
    </row>
    <row r="75" spans="1:11" ht="28.5" x14ac:dyDescent="0.25">
      <c r="A75" s="12" t="s">
        <v>139</v>
      </c>
      <c r="B75" s="12" t="s">
        <v>140</v>
      </c>
      <c r="C75" s="15">
        <v>100000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f t="shared" ref="K75:K78" si="54">SUM(E75:J75)</f>
        <v>0</v>
      </c>
    </row>
    <row r="76" spans="1:11" x14ac:dyDescent="0.25">
      <c r="A76" s="12" t="s">
        <v>141</v>
      </c>
      <c r="B76" s="12" t="s">
        <v>142</v>
      </c>
      <c r="C76" s="15">
        <v>170000</v>
      </c>
      <c r="D76" s="15">
        <v>10000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f t="shared" si="54"/>
        <v>0</v>
      </c>
    </row>
    <row r="77" spans="1:11" x14ac:dyDescent="0.25">
      <c r="A77" s="12" t="s">
        <v>143</v>
      </c>
      <c r="B77" s="12" t="s">
        <v>144</v>
      </c>
      <c r="C77" s="15">
        <v>650000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f t="shared" si="54"/>
        <v>0</v>
      </c>
    </row>
    <row r="78" spans="1:11" x14ac:dyDescent="0.25">
      <c r="A78" s="12" t="s">
        <v>145</v>
      </c>
      <c r="B78" s="12" t="s">
        <v>146</v>
      </c>
      <c r="C78" s="15">
        <v>50000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f t="shared" si="54"/>
        <v>0</v>
      </c>
    </row>
    <row r="79" spans="1:11" s="5" customFormat="1" ht="33" customHeight="1" x14ac:dyDescent="0.25">
      <c r="A79" s="20" t="s">
        <v>147</v>
      </c>
      <c r="B79" s="21" t="s">
        <v>148</v>
      </c>
      <c r="C79" s="22">
        <f>SUM(C80:C81)</f>
        <v>17514012</v>
      </c>
      <c r="D79" s="22">
        <f>SUM(D80:D81)</f>
        <v>11480</v>
      </c>
      <c r="E79" s="22">
        <f>SUM(E80:E81)</f>
        <v>0</v>
      </c>
      <c r="F79" s="22">
        <f t="shared" ref="F79:I79" si="55">SUM(F80:F81)</f>
        <v>0</v>
      </c>
      <c r="G79" s="22">
        <f t="shared" si="55"/>
        <v>0</v>
      </c>
      <c r="H79" s="22">
        <f t="shared" si="55"/>
        <v>0</v>
      </c>
      <c r="I79" s="22">
        <f t="shared" si="55"/>
        <v>2093414.51</v>
      </c>
      <c r="J79" s="22">
        <f t="shared" ref="J79" si="56">SUM(J80:J81)</f>
        <v>816499.53</v>
      </c>
      <c r="K79" s="22">
        <f>SUM(K80:K81)</f>
        <v>2909914.04</v>
      </c>
    </row>
    <row r="80" spans="1:11" x14ac:dyDescent="0.25">
      <c r="A80" s="12" t="s">
        <v>149</v>
      </c>
      <c r="B80" s="12" t="s">
        <v>150</v>
      </c>
      <c r="C80" s="15">
        <v>15949012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2093414.51</v>
      </c>
      <c r="J80" s="15">
        <v>806941.53</v>
      </c>
      <c r="K80" s="15">
        <f t="shared" ref="K80:K81" si="57">SUM(E80:J80)</f>
        <v>2900356.04</v>
      </c>
    </row>
    <row r="81" spans="1:11" x14ac:dyDescent="0.25">
      <c r="A81" s="12" t="s">
        <v>151</v>
      </c>
      <c r="B81" s="12" t="s">
        <v>152</v>
      </c>
      <c r="C81" s="15">
        <v>1565000</v>
      </c>
      <c r="D81" s="15">
        <v>11480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9558</v>
      </c>
      <c r="K81" s="15">
        <f t="shared" si="57"/>
        <v>9558</v>
      </c>
    </row>
    <row r="82" spans="1:11" s="5" customFormat="1" ht="17.25" customHeight="1" x14ac:dyDescent="0.25">
      <c r="A82" s="20" t="s">
        <v>153</v>
      </c>
      <c r="B82" s="21" t="s">
        <v>154</v>
      </c>
      <c r="C82" s="22">
        <f>SUM(C83:C88)</f>
        <v>6850000</v>
      </c>
      <c r="D82" s="22">
        <f>SUM(D83:D88)</f>
        <v>15991320</v>
      </c>
      <c r="E82" s="22">
        <f>SUM(E83:E88)</f>
        <v>0</v>
      </c>
      <c r="F82" s="22">
        <f t="shared" ref="F82:I82" si="58">SUM(F83:F88)</f>
        <v>0</v>
      </c>
      <c r="G82" s="22">
        <f t="shared" si="58"/>
        <v>0</v>
      </c>
      <c r="H82" s="22">
        <f t="shared" si="58"/>
        <v>0</v>
      </c>
      <c r="I82" s="22">
        <f t="shared" si="58"/>
        <v>626379.98</v>
      </c>
      <c r="J82" s="22">
        <f t="shared" ref="J82" si="59">SUM(J83:J88)</f>
        <v>183932.68000000002</v>
      </c>
      <c r="K82" s="22">
        <f>SUM(K83:K88)</f>
        <v>810312.65999999992</v>
      </c>
    </row>
    <row r="83" spans="1:11" x14ac:dyDescent="0.25">
      <c r="A83" s="12" t="s">
        <v>155</v>
      </c>
      <c r="B83" s="12" t="s">
        <v>156</v>
      </c>
      <c r="C83" s="15">
        <v>2050000</v>
      </c>
      <c r="D83" s="15">
        <v>-400000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68581.600000000006</v>
      </c>
      <c r="K83" s="15">
        <f t="shared" ref="K83:K88" si="60">SUM(E83:J83)</f>
        <v>68581.600000000006</v>
      </c>
    </row>
    <row r="84" spans="1:11" ht="28.5" x14ac:dyDescent="0.25">
      <c r="A84" s="12" t="s">
        <v>157</v>
      </c>
      <c r="B84" s="12" t="s">
        <v>158</v>
      </c>
      <c r="C84" s="15">
        <v>2300000</v>
      </c>
      <c r="D84" s="15">
        <v>15703000</v>
      </c>
      <c r="E84" s="15">
        <v>0</v>
      </c>
      <c r="F84" s="15">
        <v>0</v>
      </c>
      <c r="G84" s="15">
        <v>0</v>
      </c>
      <c r="H84" s="15">
        <v>0</v>
      </c>
      <c r="I84" s="15">
        <v>326379.98</v>
      </c>
      <c r="J84" s="15">
        <v>39780.480000000003</v>
      </c>
      <c r="K84" s="15">
        <f t="shared" si="60"/>
        <v>366160.45999999996</v>
      </c>
    </row>
    <row r="85" spans="1:11" x14ac:dyDescent="0.25">
      <c r="A85" s="12" t="s">
        <v>159</v>
      </c>
      <c r="B85" s="12" t="s">
        <v>160</v>
      </c>
      <c r="C85" s="15">
        <v>200000</v>
      </c>
      <c r="D85" s="15">
        <v>-50000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21198.7</v>
      </c>
      <c r="K85" s="15">
        <f t="shared" si="60"/>
        <v>21198.7</v>
      </c>
    </row>
    <row r="86" spans="1:11" x14ac:dyDescent="0.25">
      <c r="A86" s="12" t="s">
        <v>161</v>
      </c>
      <c r="B86" s="12" t="s">
        <v>162</v>
      </c>
      <c r="C86" s="15">
        <v>1000000</v>
      </c>
      <c r="D86" s="15">
        <v>-150000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f t="shared" si="60"/>
        <v>0</v>
      </c>
    </row>
    <row r="87" spans="1:11" x14ac:dyDescent="0.25">
      <c r="A87" s="12" t="s">
        <v>163</v>
      </c>
      <c r="B87" s="12" t="s">
        <v>164</v>
      </c>
      <c r="C87" s="15">
        <v>0</v>
      </c>
      <c r="D87" s="15">
        <v>1038320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f t="shared" si="60"/>
        <v>0</v>
      </c>
    </row>
    <row r="88" spans="1:11" ht="28.5" x14ac:dyDescent="0.25">
      <c r="A88" s="12" t="s">
        <v>165</v>
      </c>
      <c r="B88" s="12" t="s">
        <v>166</v>
      </c>
      <c r="C88" s="15">
        <v>1300000</v>
      </c>
      <c r="D88" s="15">
        <v>-150000</v>
      </c>
      <c r="E88" s="15">
        <v>0</v>
      </c>
      <c r="F88" s="15">
        <v>0</v>
      </c>
      <c r="G88" s="15">
        <v>0</v>
      </c>
      <c r="H88" s="15">
        <v>0</v>
      </c>
      <c r="I88" s="15">
        <v>300000</v>
      </c>
      <c r="J88" s="15">
        <v>54371.9</v>
      </c>
      <c r="K88" s="15">
        <f t="shared" si="60"/>
        <v>354371.9</v>
      </c>
    </row>
    <row r="89" spans="1:11" s="5" customFormat="1" ht="18" customHeight="1" x14ac:dyDescent="0.25">
      <c r="A89" s="18">
        <v>2.6</v>
      </c>
      <c r="B89" s="18" t="s">
        <v>167</v>
      </c>
      <c r="C89" s="19">
        <f>C90+C96+C99+C101+C104+C108</f>
        <v>77161170</v>
      </c>
      <c r="D89" s="19">
        <f>D90+D96+D99+D101+D104+D108</f>
        <v>3400952.15</v>
      </c>
      <c r="E89" s="19">
        <f>E90+E96+E99+E101+E104+E108</f>
        <v>0</v>
      </c>
      <c r="F89" s="19">
        <f t="shared" ref="F89:I89" si="61">F90+F96+F99+F101+F104+F108</f>
        <v>0</v>
      </c>
      <c r="G89" s="19">
        <f t="shared" si="61"/>
        <v>0</v>
      </c>
      <c r="H89" s="19">
        <f t="shared" si="61"/>
        <v>0</v>
      </c>
      <c r="I89" s="19">
        <f t="shared" si="61"/>
        <v>725311.47</v>
      </c>
      <c r="J89" s="19">
        <f t="shared" ref="J89" si="62">J90+J96+J99+J101+J104+J108</f>
        <v>1286779.1199999999</v>
      </c>
      <c r="K89" s="19">
        <f>K90+K96+K99+K101+K104+K108</f>
        <v>2012090.5899999999</v>
      </c>
    </row>
    <row r="90" spans="1:11" s="5" customFormat="1" ht="15.75" customHeight="1" x14ac:dyDescent="0.25">
      <c r="A90" s="20" t="s">
        <v>168</v>
      </c>
      <c r="B90" s="21" t="s">
        <v>169</v>
      </c>
      <c r="C90" s="22">
        <f>SUM(C91:C95)</f>
        <v>15500000</v>
      </c>
      <c r="D90" s="22">
        <f>SUM(D91:D95)</f>
        <v>3380952.15</v>
      </c>
      <c r="E90" s="22">
        <f>SUM(E91:E95)</f>
        <v>0</v>
      </c>
      <c r="F90" s="22">
        <f t="shared" ref="F90:I90" si="63">SUM(F91:F95)</f>
        <v>0</v>
      </c>
      <c r="G90" s="22">
        <f t="shared" si="63"/>
        <v>0</v>
      </c>
      <c r="H90" s="22">
        <f t="shared" si="63"/>
        <v>0</v>
      </c>
      <c r="I90" s="22">
        <f t="shared" si="63"/>
        <v>646369.47</v>
      </c>
      <c r="J90" s="22">
        <f t="shared" ref="J90" si="64">SUM(J91:J95)</f>
        <v>1265784.1199999999</v>
      </c>
      <c r="K90" s="22">
        <f>SUM(K91:K95)</f>
        <v>1912153.5899999999</v>
      </c>
    </row>
    <row r="91" spans="1:11" x14ac:dyDescent="0.25">
      <c r="A91" s="12" t="s">
        <v>170</v>
      </c>
      <c r="B91" s="12" t="s">
        <v>171</v>
      </c>
      <c r="C91" s="15">
        <v>1000000</v>
      </c>
      <c r="D91" s="15">
        <v>3370952.15</v>
      </c>
      <c r="E91" s="15">
        <v>0</v>
      </c>
      <c r="F91" s="15">
        <v>0</v>
      </c>
      <c r="G91" s="15">
        <v>0</v>
      </c>
      <c r="H91" s="15">
        <v>0</v>
      </c>
      <c r="I91" s="15">
        <v>36000.03</v>
      </c>
      <c r="J91" s="15">
        <v>0</v>
      </c>
      <c r="K91" s="15">
        <f t="shared" ref="K91:K95" si="65">SUM(E91:J91)</f>
        <v>36000.03</v>
      </c>
    </row>
    <row r="92" spans="1:11" x14ac:dyDescent="0.25">
      <c r="A92" s="12" t="s">
        <v>172</v>
      </c>
      <c r="B92" s="12" t="s">
        <v>173</v>
      </c>
      <c r="C92" s="15">
        <v>0</v>
      </c>
      <c r="D92" s="15">
        <v>79500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f t="shared" si="65"/>
        <v>0</v>
      </c>
    </row>
    <row r="93" spans="1:11" ht="28.5" x14ac:dyDescent="0.25">
      <c r="A93" s="12" t="s">
        <v>174</v>
      </c>
      <c r="B93" s="12" t="s">
        <v>175</v>
      </c>
      <c r="C93" s="15">
        <v>13300000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394275.95</v>
      </c>
      <c r="J93" s="15">
        <v>1091434.1499999999</v>
      </c>
      <c r="K93" s="15">
        <f t="shared" si="65"/>
        <v>1485710.0999999999</v>
      </c>
    </row>
    <row r="94" spans="1:11" x14ac:dyDescent="0.25">
      <c r="A94" s="12" t="s">
        <v>176</v>
      </c>
      <c r="B94" s="12" t="s">
        <v>177</v>
      </c>
      <c r="C94" s="15">
        <v>1200000</v>
      </c>
      <c r="D94" s="15">
        <v>-99500</v>
      </c>
      <c r="E94" s="15">
        <v>0</v>
      </c>
      <c r="F94" s="15">
        <v>0</v>
      </c>
      <c r="G94" s="15">
        <v>0</v>
      </c>
      <c r="H94" s="15">
        <v>0</v>
      </c>
      <c r="I94" s="15">
        <v>216093.49</v>
      </c>
      <c r="J94" s="15">
        <v>174349.97</v>
      </c>
      <c r="K94" s="15">
        <f t="shared" si="65"/>
        <v>390443.45999999996</v>
      </c>
    </row>
    <row r="95" spans="1:11" ht="28.5" x14ac:dyDescent="0.25">
      <c r="A95" s="12" t="s">
        <v>178</v>
      </c>
      <c r="B95" s="12" t="s">
        <v>179</v>
      </c>
      <c r="C95" s="15">
        <v>0</v>
      </c>
      <c r="D95" s="15">
        <v>30000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f t="shared" si="65"/>
        <v>0</v>
      </c>
    </row>
    <row r="96" spans="1:11" s="5" customFormat="1" ht="36" customHeight="1" x14ac:dyDescent="0.25">
      <c r="A96" s="20" t="s">
        <v>180</v>
      </c>
      <c r="B96" s="21" t="s">
        <v>181</v>
      </c>
      <c r="C96" s="22">
        <f>SUM(C97:C98)</f>
        <v>800000</v>
      </c>
      <c r="D96" s="22">
        <f>SUM(D97:D98)</f>
        <v>0</v>
      </c>
      <c r="E96" s="22">
        <f>SUM(E97:E98)</f>
        <v>0</v>
      </c>
      <c r="F96" s="22">
        <f t="shared" ref="F96:I96" si="66">SUM(F97:F98)</f>
        <v>0</v>
      </c>
      <c r="G96" s="22">
        <f t="shared" si="66"/>
        <v>0</v>
      </c>
      <c r="H96" s="22">
        <f t="shared" si="66"/>
        <v>0</v>
      </c>
      <c r="I96" s="22">
        <f t="shared" si="66"/>
        <v>78942</v>
      </c>
      <c r="J96" s="22">
        <f t="shared" ref="J96" si="67">SUM(J97:J98)</f>
        <v>0</v>
      </c>
      <c r="K96" s="22">
        <f>SUM(K97:K98)</f>
        <v>78942</v>
      </c>
    </row>
    <row r="97" spans="1:11" x14ac:dyDescent="0.25">
      <c r="A97" s="12" t="s">
        <v>182</v>
      </c>
      <c r="B97" s="12" t="s">
        <v>183</v>
      </c>
      <c r="C97" s="15">
        <v>300000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f t="shared" ref="K97:K98" si="68">SUM(E97:J97)</f>
        <v>0</v>
      </c>
    </row>
    <row r="98" spans="1:11" x14ac:dyDescent="0.25">
      <c r="A98" s="12" t="s">
        <v>184</v>
      </c>
      <c r="B98" s="12" t="s">
        <v>185</v>
      </c>
      <c r="C98" s="15">
        <v>500000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78942</v>
      </c>
      <c r="J98" s="15">
        <v>0</v>
      </c>
      <c r="K98" s="15">
        <f t="shared" si="68"/>
        <v>78942</v>
      </c>
    </row>
    <row r="99" spans="1:11" s="5" customFormat="1" ht="28.5" x14ac:dyDescent="0.25">
      <c r="A99" s="20" t="s">
        <v>186</v>
      </c>
      <c r="B99" s="21" t="s">
        <v>187</v>
      </c>
      <c r="C99" s="22">
        <f>SUM(C100)</f>
        <v>5015170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f>SUM(K100)</f>
        <v>0</v>
      </c>
    </row>
    <row r="100" spans="1:11" x14ac:dyDescent="0.25">
      <c r="A100" s="12" t="s">
        <v>188</v>
      </c>
      <c r="B100" s="12" t="s">
        <v>189</v>
      </c>
      <c r="C100" s="15">
        <v>5015170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f>SUM(E100:J100)</f>
        <v>0</v>
      </c>
    </row>
    <row r="101" spans="1:11" s="5" customFormat="1" ht="28.5" x14ac:dyDescent="0.25">
      <c r="A101" s="20" t="s">
        <v>190</v>
      </c>
      <c r="B101" s="21" t="s">
        <v>191</v>
      </c>
      <c r="C101" s="22">
        <f>SUM(C102:C103)</f>
        <v>53100000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f>SUM(K102:K103)</f>
        <v>0</v>
      </c>
    </row>
    <row r="102" spans="1:11" x14ac:dyDescent="0.25">
      <c r="A102" s="12" t="s">
        <v>192</v>
      </c>
      <c r="B102" s="12" t="s">
        <v>193</v>
      </c>
      <c r="C102" s="15">
        <v>53000000</v>
      </c>
      <c r="D102" s="15">
        <v>-500000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f t="shared" ref="K102:K103" si="69">SUM(E102:J102)</f>
        <v>0</v>
      </c>
    </row>
    <row r="103" spans="1:11" x14ac:dyDescent="0.25">
      <c r="A103" s="12" t="s">
        <v>194</v>
      </c>
      <c r="B103" s="12" t="s">
        <v>195</v>
      </c>
      <c r="C103" s="15">
        <v>100000</v>
      </c>
      <c r="D103" s="15">
        <v>500000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f t="shared" si="69"/>
        <v>0</v>
      </c>
    </row>
    <row r="104" spans="1:11" s="5" customFormat="1" ht="28.5" x14ac:dyDescent="0.25">
      <c r="A104" s="20" t="s">
        <v>196</v>
      </c>
      <c r="B104" s="21" t="s">
        <v>197</v>
      </c>
      <c r="C104" s="22">
        <f>SUM(C105:C107)</f>
        <v>1481000</v>
      </c>
      <c r="D104" s="22">
        <f>SUM(D105:D107)</f>
        <v>20000</v>
      </c>
      <c r="E104" s="22">
        <f>SUM(E105:E107)</f>
        <v>0</v>
      </c>
      <c r="F104" s="22">
        <f t="shared" ref="F104:I104" si="70">SUM(F105:F107)</f>
        <v>0</v>
      </c>
      <c r="G104" s="22">
        <f t="shared" si="70"/>
        <v>0</v>
      </c>
      <c r="H104" s="22">
        <f t="shared" si="70"/>
        <v>0</v>
      </c>
      <c r="I104" s="22">
        <f t="shared" si="70"/>
        <v>0</v>
      </c>
      <c r="J104" s="22">
        <f t="shared" ref="J104" si="71">SUM(J105:J107)</f>
        <v>20995</v>
      </c>
      <c r="K104" s="22">
        <f>SUM(K105:K107)</f>
        <v>20995</v>
      </c>
    </row>
    <row r="105" spans="1:11" ht="28.5" x14ac:dyDescent="0.25">
      <c r="A105" s="12" t="s">
        <v>198</v>
      </c>
      <c r="B105" s="12" t="s">
        <v>199</v>
      </c>
      <c r="C105" s="15">
        <v>1081000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f t="shared" ref="K105:K107" si="72">SUM(E105:J105)</f>
        <v>0</v>
      </c>
    </row>
    <row r="106" spans="1:11" x14ac:dyDescent="0.25">
      <c r="A106" s="12" t="s">
        <v>200</v>
      </c>
      <c r="B106" s="12" t="s">
        <v>201</v>
      </c>
      <c r="C106" s="15">
        <v>400000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f t="shared" si="72"/>
        <v>0</v>
      </c>
    </row>
    <row r="107" spans="1:11" x14ac:dyDescent="0.25">
      <c r="A107" s="12" t="s">
        <v>202</v>
      </c>
      <c r="B107" s="12" t="s">
        <v>203</v>
      </c>
      <c r="C107" s="15">
        <v>0</v>
      </c>
      <c r="D107" s="15">
        <v>20000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20995</v>
      </c>
      <c r="K107" s="15">
        <f t="shared" si="72"/>
        <v>20995</v>
      </c>
    </row>
    <row r="108" spans="1:11" s="5" customFormat="1" x14ac:dyDescent="0.25">
      <c r="A108" s="20" t="s">
        <v>204</v>
      </c>
      <c r="B108" s="21" t="s">
        <v>205</v>
      </c>
      <c r="C108" s="22">
        <f>SUM(C109)</f>
        <v>1265000</v>
      </c>
      <c r="D108" s="22">
        <f>SUM(D109)</f>
        <v>0</v>
      </c>
      <c r="E108" s="22">
        <f>SUM(E109)</f>
        <v>0</v>
      </c>
      <c r="F108" s="22">
        <f t="shared" ref="F108:G108" si="73">SUM(F109)</f>
        <v>0</v>
      </c>
      <c r="G108" s="22">
        <f t="shared" si="73"/>
        <v>0</v>
      </c>
      <c r="H108" s="22">
        <f t="shared" ref="H108:I108" si="74">SUM(H109)</f>
        <v>0</v>
      </c>
      <c r="I108" s="22">
        <f t="shared" si="74"/>
        <v>0</v>
      </c>
      <c r="J108" s="22">
        <f t="shared" ref="J108" si="75">SUM(J109)</f>
        <v>0</v>
      </c>
      <c r="K108" s="22">
        <f>SUM(K109)</f>
        <v>0</v>
      </c>
    </row>
    <row r="109" spans="1:11" x14ac:dyDescent="0.25">
      <c r="A109" s="12" t="s">
        <v>206</v>
      </c>
      <c r="B109" s="12" t="s">
        <v>207</v>
      </c>
      <c r="C109" s="15">
        <v>1265000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f>SUM(E109:J109)</f>
        <v>0</v>
      </c>
    </row>
    <row r="110" spans="1:11" s="9" customFormat="1" ht="18.75" customHeight="1" x14ac:dyDescent="0.25">
      <c r="A110" s="23" t="s">
        <v>208</v>
      </c>
      <c r="B110" s="25"/>
      <c r="C110" s="24">
        <f t="shared" ref="C110:K110" si="76">+C89+C54+C21+C9</f>
        <v>732953903</v>
      </c>
      <c r="D110" s="26">
        <f t="shared" si="76"/>
        <v>-45802268.160000004</v>
      </c>
      <c r="E110" s="24">
        <f t="shared" si="76"/>
        <v>0</v>
      </c>
      <c r="F110" s="24">
        <f t="shared" si="76"/>
        <v>23157045.379999999</v>
      </c>
      <c r="G110" s="24">
        <f t="shared" si="76"/>
        <v>19488867.140000001</v>
      </c>
      <c r="H110" s="24">
        <f t="shared" si="76"/>
        <v>22501073.039999999</v>
      </c>
      <c r="I110" s="24">
        <f t="shared" si="76"/>
        <v>29733241.310000002</v>
      </c>
      <c r="J110" s="24">
        <f t="shared" si="76"/>
        <v>30993580.57</v>
      </c>
      <c r="K110" s="26">
        <f t="shared" si="76"/>
        <v>125873807.44</v>
      </c>
    </row>
    <row r="111" spans="1:11" ht="30.6" customHeight="1" x14ac:dyDescent="0.2">
      <c r="A111" s="44" t="s">
        <v>209</v>
      </c>
      <c r="K111" s="15"/>
    </row>
    <row r="112" spans="1:11" s="5" customFormat="1" ht="28.5" x14ac:dyDescent="0.25">
      <c r="A112" s="20">
        <v>4.0999999999999996</v>
      </c>
      <c r="B112" s="21" t="s">
        <v>210</v>
      </c>
      <c r="C112" s="35" t="s">
        <v>211</v>
      </c>
      <c r="D112" s="35" t="s">
        <v>211</v>
      </c>
      <c r="E112" s="35" t="s">
        <v>211</v>
      </c>
      <c r="F112" s="35" t="s">
        <v>211</v>
      </c>
      <c r="G112" s="35" t="s">
        <v>211</v>
      </c>
      <c r="H112" s="35" t="s">
        <v>211</v>
      </c>
      <c r="I112" s="35" t="s">
        <v>211</v>
      </c>
      <c r="J112" s="35" t="s">
        <v>211</v>
      </c>
      <c r="K112" s="35">
        <f>SUM(K113:K114)</f>
        <v>0</v>
      </c>
    </row>
    <row r="113" spans="1:11" ht="28.5" x14ac:dyDescent="0.25">
      <c r="A113" s="8" t="s">
        <v>212</v>
      </c>
      <c r="B113" s="29" t="s">
        <v>213</v>
      </c>
      <c r="C113" s="27" t="s">
        <v>211</v>
      </c>
      <c r="D113" s="27" t="s">
        <v>211</v>
      </c>
      <c r="E113" s="37">
        <v>0</v>
      </c>
      <c r="F113" s="37">
        <v>0</v>
      </c>
      <c r="G113" s="27" t="s">
        <v>211</v>
      </c>
      <c r="H113" s="27" t="s">
        <v>211</v>
      </c>
      <c r="I113" s="27" t="s">
        <v>211</v>
      </c>
      <c r="J113" s="27" t="s">
        <v>211</v>
      </c>
      <c r="K113" s="15">
        <f t="shared" ref="K113:K115" si="77">SUM(E113:J113)</f>
        <v>0</v>
      </c>
    </row>
    <row r="114" spans="1:11" ht="28.5" x14ac:dyDescent="0.25">
      <c r="A114" s="8" t="s">
        <v>214</v>
      </c>
      <c r="B114" s="29" t="s">
        <v>215</v>
      </c>
      <c r="C114" s="27" t="s">
        <v>211</v>
      </c>
      <c r="D114" s="27" t="s">
        <v>211</v>
      </c>
      <c r="E114" s="37">
        <v>0</v>
      </c>
      <c r="F114" s="37">
        <v>0</v>
      </c>
      <c r="G114" s="27" t="s">
        <v>211</v>
      </c>
      <c r="H114" s="27" t="s">
        <v>211</v>
      </c>
      <c r="I114" s="27" t="s">
        <v>211</v>
      </c>
      <c r="J114" s="27" t="s">
        <v>211</v>
      </c>
      <c r="K114" s="15">
        <f t="shared" si="77"/>
        <v>0</v>
      </c>
    </row>
    <row r="115" spans="1:11" x14ac:dyDescent="0.25">
      <c r="C115" s="27"/>
      <c r="D115" s="27"/>
      <c r="E115" s="37"/>
      <c r="F115" s="37"/>
      <c r="G115" s="27"/>
      <c r="H115" s="27"/>
      <c r="I115" s="27"/>
      <c r="J115" s="27"/>
      <c r="K115" s="15">
        <f t="shared" si="77"/>
        <v>0</v>
      </c>
    </row>
    <row r="116" spans="1:11" s="5" customFormat="1" x14ac:dyDescent="0.25">
      <c r="A116" s="20">
        <v>4.2</v>
      </c>
      <c r="B116" s="21" t="s">
        <v>216</v>
      </c>
      <c r="C116" s="35" t="s">
        <v>211</v>
      </c>
      <c r="D116" s="35" t="s">
        <v>211</v>
      </c>
      <c r="E116" s="35" t="s">
        <v>211</v>
      </c>
      <c r="F116" s="35" t="s">
        <v>211</v>
      </c>
      <c r="G116" s="35" t="s">
        <v>211</v>
      </c>
      <c r="H116" s="35" t="s">
        <v>211</v>
      </c>
      <c r="I116" s="35" t="s">
        <v>211</v>
      </c>
      <c r="J116" s="35" t="s">
        <v>211</v>
      </c>
      <c r="K116" s="35">
        <f>SUM(K117:K118)</f>
        <v>0</v>
      </c>
    </row>
    <row r="117" spans="1:11" x14ac:dyDescent="0.25">
      <c r="A117" s="8" t="s">
        <v>217</v>
      </c>
      <c r="B117" s="6" t="s">
        <v>218</v>
      </c>
      <c r="C117" s="27" t="s">
        <v>211</v>
      </c>
      <c r="D117" s="27" t="s">
        <v>211</v>
      </c>
      <c r="E117" s="37">
        <v>0</v>
      </c>
      <c r="F117" s="37">
        <v>0</v>
      </c>
      <c r="G117" s="27" t="s">
        <v>211</v>
      </c>
      <c r="H117" s="27" t="s">
        <v>211</v>
      </c>
      <c r="I117" s="27" t="s">
        <v>211</v>
      </c>
      <c r="J117" s="27" t="s">
        <v>211</v>
      </c>
      <c r="K117" s="15">
        <f t="shared" ref="K117:K119" si="78">SUM(E117:J117)</f>
        <v>0</v>
      </c>
    </row>
    <row r="118" spans="1:11" x14ac:dyDescent="0.25">
      <c r="A118" s="8" t="s">
        <v>219</v>
      </c>
      <c r="B118" s="6" t="s">
        <v>220</v>
      </c>
      <c r="C118" s="27" t="s">
        <v>211</v>
      </c>
      <c r="D118" s="27" t="s">
        <v>211</v>
      </c>
      <c r="E118" s="37">
        <v>0</v>
      </c>
      <c r="F118" s="37">
        <v>0</v>
      </c>
      <c r="G118" s="27" t="s">
        <v>211</v>
      </c>
      <c r="H118" s="27" t="s">
        <v>211</v>
      </c>
      <c r="I118" s="27" t="s">
        <v>211</v>
      </c>
      <c r="J118" s="27" t="s">
        <v>211</v>
      </c>
      <c r="K118" s="15">
        <f t="shared" si="78"/>
        <v>0</v>
      </c>
    </row>
    <row r="119" spans="1:11" x14ac:dyDescent="0.25">
      <c r="C119" s="27"/>
      <c r="D119" s="27"/>
      <c r="E119" s="37"/>
      <c r="F119" s="37"/>
      <c r="G119" s="27"/>
      <c r="H119" s="27"/>
      <c r="I119" s="27"/>
      <c r="J119" s="27"/>
      <c r="K119" s="15">
        <f t="shared" si="78"/>
        <v>0</v>
      </c>
    </row>
    <row r="120" spans="1:11" s="5" customFormat="1" ht="28.5" x14ac:dyDescent="0.25">
      <c r="A120" s="20">
        <v>4.3</v>
      </c>
      <c r="B120" s="21" t="s">
        <v>221</v>
      </c>
      <c r="C120" s="35" t="s">
        <v>211</v>
      </c>
      <c r="D120" s="35" t="s">
        <v>211</v>
      </c>
      <c r="E120" s="35" t="s">
        <v>211</v>
      </c>
      <c r="F120" s="35" t="s">
        <v>211</v>
      </c>
      <c r="G120" s="35" t="s">
        <v>211</v>
      </c>
      <c r="H120" s="35" t="s">
        <v>211</v>
      </c>
      <c r="I120" s="35" t="s">
        <v>211</v>
      </c>
      <c r="J120" s="35" t="s">
        <v>211</v>
      </c>
      <c r="K120" s="35">
        <f>SUM(K121)</f>
        <v>0</v>
      </c>
    </row>
    <row r="121" spans="1:11" ht="28.5" x14ac:dyDescent="0.25">
      <c r="A121" s="8" t="s">
        <v>222</v>
      </c>
      <c r="B121" s="29" t="s">
        <v>223</v>
      </c>
      <c r="C121" s="27" t="s">
        <v>211</v>
      </c>
      <c r="D121" s="27" t="s">
        <v>211</v>
      </c>
      <c r="E121" s="37">
        <v>0</v>
      </c>
      <c r="F121" s="37">
        <v>0</v>
      </c>
      <c r="G121" s="27" t="s">
        <v>211</v>
      </c>
      <c r="H121" s="27" t="s">
        <v>211</v>
      </c>
      <c r="I121" s="27" t="s">
        <v>211</v>
      </c>
      <c r="J121" s="27" t="s">
        <v>211</v>
      </c>
      <c r="K121" s="15">
        <f>SUM(E121:J121)</f>
        <v>0</v>
      </c>
    </row>
    <row r="122" spans="1:11" s="9" customFormat="1" ht="18" customHeight="1" x14ac:dyDescent="0.25">
      <c r="A122" s="23" t="s">
        <v>224</v>
      </c>
      <c r="B122" s="25"/>
      <c r="C122" s="28" t="s">
        <v>211</v>
      </c>
      <c r="D122" s="34" t="s">
        <v>225</v>
      </c>
      <c r="E122" s="34" t="s">
        <v>225</v>
      </c>
      <c r="F122" s="34" t="s">
        <v>225</v>
      </c>
      <c r="G122" s="34" t="s">
        <v>225</v>
      </c>
      <c r="H122" s="34" t="s">
        <v>225</v>
      </c>
      <c r="I122" s="34" t="s">
        <v>225</v>
      </c>
      <c r="J122" s="34" t="s">
        <v>225</v>
      </c>
      <c r="K122" s="28">
        <f>+K112+K116+K120</f>
        <v>0</v>
      </c>
    </row>
    <row r="123" spans="1:11" x14ac:dyDescent="0.25">
      <c r="F123" s="27"/>
      <c r="G123" s="27"/>
      <c r="H123" s="27"/>
      <c r="I123" s="27"/>
      <c r="J123" s="27"/>
      <c r="K123" s="15"/>
    </row>
    <row r="124" spans="1:11" s="9" customFormat="1" x14ac:dyDescent="0.25">
      <c r="A124" s="30" t="s">
        <v>226</v>
      </c>
      <c r="B124" s="31"/>
      <c r="C124" s="32">
        <v>732953903</v>
      </c>
      <c r="D124" s="33">
        <v>-45802268.159999996</v>
      </c>
      <c r="E124" s="38" t="s">
        <v>211</v>
      </c>
      <c r="F124" s="33">
        <v>23157045.379999999</v>
      </c>
      <c r="G124" s="33">
        <v>19488867.140000001</v>
      </c>
      <c r="H124" s="33">
        <v>22501073.039999999</v>
      </c>
      <c r="I124" s="33">
        <v>29733241.309999999</v>
      </c>
      <c r="J124" s="33">
        <v>30993580.57</v>
      </c>
      <c r="K124" s="39">
        <f>+K110+K122</f>
        <v>125873807.44</v>
      </c>
    </row>
  </sheetData>
  <mergeCells count="6">
    <mergeCell ref="A7:B7"/>
    <mergeCell ref="A1:K1"/>
    <mergeCell ref="A2:K2"/>
    <mergeCell ref="A3:K3"/>
    <mergeCell ref="A4:K4"/>
    <mergeCell ref="A5:K5"/>
  </mergeCells>
  <pageMargins left="0.31496062992125984" right="0.15748031496062992" top="0.27559055118110237" bottom="0.27559055118110237" header="0.31496062992125984" footer="0.31496062992125984"/>
  <pageSetup paperSize="5" scale="75" orientation="landscape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Compra</cp:lastModifiedBy>
  <cp:revision/>
  <cp:lastPrinted>2022-07-25T18:23:42Z</cp:lastPrinted>
  <dcterms:created xsi:type="dcterms:W3CDTF">2015-06-05T18:17:20Z</dcterms:created>
  <dcterms:modified xsi:type="dcterms:W3CDTF">2022-07-25T20:42:08Z</dcterms:modified>
  <cp:category/>
  <cp:contentStatus/>
</cp:coreProperties>
</file>