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PRESUPUESTO/3. Ejecucion Presupuestaria/Ejecucion 2022/9. Ejecución Septiembre 2022/"/>
    </mc:Choice>
  </mc:AlternateContent>
  <xr:revisionPtr revIDLastSave="373" documentId="11_59D949A7FE0D2F4E85BEE4B606A439DDAC7D4B0F" xr6:coauthVersionLast="47" xr6:coauthVersionMax="47" xr10:uidLastSave="{CBD0A14C-B7BB-4621-8CBB-81C6CBCB8AE6}"/>
  <bookViews>
    <workbookView xWindow="-110" yWindow="-110" windowWidth="19420" windowHeight="10420" xr2:uid="{00000000-000D-0000-FFFF-FFFF00000000}"/>
  </bookViews>
  <sheets>
    <sheet name="Julio" sheetId="2" r:id="rId1"/>
  </sheets>
  <definedNames>
    <definedName name="_xlnm.Print_Area" localSheetId="0">Julio!$A$1:$N$170</definedName>
    <definedName name="_xlnm.Print_Titles" localSheetId="0">Julio!$1:$16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D36" i="2"/>
  <c r="N120" i="2"/>
  <c r="N117" i="2"/>
  <c r="N118" i="2"/>
  <c r="D113" i="2"/>
  <c r="D111" i="2"/>
  <c r="N78" i="2"/>
  <c r="M61" i="2"/>
  <c r="L61" i="2"/>
  <c r="K61" i="2"/>
  <c r="J61" i="2"/>
  <c r="I61" i="2"/>
  <c r="H61" i="2"/>
  <c r="G61" i="2"/>
  <c r="F61" i="2"/>
  <c r="E61" i="2"/>
  <c r="D61" i="2"/>
  <c r="N62" i="2"/>
  <c r="N53" i="2"/>
  <c r="N137" i="2"/>
  <c r="N135" i="2"/>
  <c r="N134" i="2"/>
  <c r="N133" i="2"/>
  <c r="N131" i="2"/>
  <c r="N130" i="2"/>
  <c r="N129" i="2"/>
  <c r="N123" i="2"/>
  <c r="N121" i="2"/>
  <c r="N119" i="2"/>
  <c r="N115" i="2"/>
  <c r="N114" i="2"/>
  <c r="N112" i="2"/>
  <c r="N110" i="2"/>
  <c r="N109" i="2"/>
  <c r="N107" i="2"/>
  <c r="N106" i="2"/>
  <c r="N105" i="2"/>
  <c r="N104" i="2"/>
  <c r="N103" i="2"/>
  <c r="N100" i="2"/>
  <c r="N99" i="2"/>
  <c r="N98" i="2"/>
  <c r="N97" i="2"/>
  <c r="N96" i="2"/>
  <c r="N95" i="2"/>
  <c r="N93" i="2"/>
  <c r="N92" i="2"/>
  <c r="N90" i="2"/>
  <c r="N89" i="2"/>
  <c r="N88" i="2"/>
  <c r="N87" i="2"/>
  <c r="N85" i="2"/>
  <c r="N84" i="2"/>
  <c r="N83" i="2"/>
  <c r="N82" i="2"/>
  <c r="N80" i="2"/>
  <c r="N79" i="2"/>
  <c r="N77" i="2"/>
  <c r="N76" i="2"/>
  <c r="N75" i="2"/>
  <c r="N73" i="2"/>
  <c r="N72" i="2"/>
  <c r="N71" i="2"/>
  <c r="N70" i="2"/>
  <c r="N68" i="2"/>
  <c r="N67" i="2"/>
  <c r="N66" i="2"/>
  <c r="N63" i="2"/>
  <c r="N60" i="2"/>
  <c r="N59" i="2"/>
  <c r="N58" i="2"/>
  <c r="N57" i="2"/>
  <c r="N56" i="2"/>
  <c r="N54" i="2"/>
  <c r="N51" i="2"/>
  <c r="N50" i="2"/>
  <c r="N48" i="2"/>
  <c r="N47" i="2"/>
  <c r="N46" i="2"/>
  <c r="N44" i="2"/>
  <c r="N43" i="2"/>
  <c r="N41" i="2"/>
  <c r="N40" i="2"/>
  <c r="N38" i="2"/>
  <c r="N37" i="2"/>
  <c r="N35" i="2"/>
  <c r="N34" i="2"/>
  <c r="N33" i="2"/>
  <c r="N32" i="2"/>
  <c r="N29" i="2"/>
  <c r="N28" i="2"/>
  <c r="N27" i="2"/>
  <c r="N25" i="2"/>
  <c r="N23" i="2"/>
  <c r="N22" i="2"/>
  <c r="N21" i="2"/>
  <c r="N20" i="2"/>
  <c r="M136" i="2"/>
  <c r="M132" i="2"/>
  <c r="M128" i="2"/>
  <c r="M122" i="2"/>
  <c r="M116" i="2"/>
  <c r="M108" i="2"/>
  <c r="M102" i="2"/>
  <c r="M94" i="2"/>
  <c r="M91" i="2"/>
  <c r="M86" i="2"/>
  <c r="M81" i="2"/>
  <c r="M74" i="2"/>
  <c r="M69" i="2"/>
  <c r="M65" i="2"/>
  <c r="M55" i="2"/>
  <c r="M52" i="2"/>
  <c r="M49" i="2"/>
  <c r="M45" i="2"/>
  <c r="M42" i="2"/>
  <c r="M39" i="2"/>
  <c r="M36" i="2"/>
  <c r="M31" i="2"/>
  <c r="M26" i="2"/>
  <c r="M24" i="2"/>
  <c r="M19" i="2"/>
  <c r="N61" i="2" l="1"/>
  <c r="M138" i="2"/>
  <c r="M18" i="2"/>
  <c r="M101" i="2"/>
  <c r="M64" i="2"/>
  <c r="M30" i="2"/>
  <c r="N74" i="2"/>
  <c r="M124" i="2" l="1"/>
  <c r="M140" i="2" s="1"/>
  <c r="L136" i="2"/>
  <c r="L132" i="2"/>
  <c r="L128" i="2"/>
  <c r="L122" i="2"/>
  <c r="L116" i="2"/>
  <c r="L108" i="2"/>
  <c r="L102" i="2"/>
  <c r="L94" i="2"/>
  <c r="L91" i="2"/>
  <c r="L86" i="2"/>
  <c r="L81" i="2"/>
  <c r="L74" i="2"/>
  <c r="L69" i="2"/>
  <c r="L65" i="2"/>
  <c r="L55" i="2"/>
  <c r="L52" i="2"/>
  <c r="L49" i="2"/>
  <c r="L45" i="2"/>
  <c r="L42" i="2"/>
  <c r="L39" i="2"/>
  <c r="L36" i="2"/>
  <c r="L31" i="2"/>
  <c r="L26" i="2"/>
  <c r="L24" i="2"/>
  <c r="L19" i="2"/>
  <c r="L138" i="2" l="1"/>
  <c r="L101" i="2"/>
  <c r="L18" i="2"/>
  <c r="L64" i="2"/>
  <c r="L30" i="2"/>
  <c r="K26" i="2"/>
  <c r="K24" i="2"/>
  <c r="K19" i="2"/>
  <c r="N136" i="2"/>
  <c r="K136" i="2"/>
  <c r="J136" i="2"/>
  <c r="I136" i="2"/>
  <c r="H136" i="2"/>
  <c r="G136" i="2"/>
  <c r="F136" i="2"/>
  <c r="E136" i="2"/>
  <c r="D136" i="2"/>
  <c r="C136" i="2"/>
  <c r="K132" i="2"/>
  <c r="J132" i="2"/>
  <c r="I132" i="2"/>
  <c r="H132" i="2"/>
  <c r="G132" i="2"/>
  <c r="F132" i="2"/>
  <c r="E132" i="2"/>
  <c r="D132" i="2"/>
  <c r="C132" i="2"/>
  <c r="K128" i="2"/>
  <c r="J128" i="2"/>
  <c r="I128" i="2"/>
  <c r="H128" i="2"/>
  <c r="G128" i="2"/>
  <c r="F128" i="2"/>
  <c r="E128" i="2"/>
  <c r="D128" i="2"/>
  <c r="C128" i="2"/>
  <c r="N122" i="2"/>
  <c r="K122" i="2"/>
  <c r="J122" i="2"/>
  <c r="I122" i="2"/>
  <c r="H122" i="2"/>
  <c r="G122" i="2"/>
  <c r="F122" i="2"/>
  <c r="E122" i="2"/>
  <c r="D122" i="2"/>
  <c r="C122" i="2"/>
  <c r="K116" i="2"/>
  <c r="J116" i="2"/>
  <c r="I116" i="2"/>
  <c r="H116" i="2"/>
  <c r="G116" i="2"/>
  <c r="F116" i="2"/>
  <c r="E116" i="2"/>
  <c r="D116" i="2"/>
  <c r="C116" i="2"/>
  <c r="C113" i="2"/>
  <c r="N111" i="2"/>
  <c r="C111" i="2"/>
  <c r="K108" i="2"/>
  <c r="J108" i="2"/>
  <c r="I108" i="2"/>
  <c r="H108" i="2"/>
  <c r="G108" i="2"/>
  <c r="F108" i="2"/>
  <c r="E108" i="2"/>
  <c r="D108" i="2"/>
  <c r="C108" i="2"/>
  <c r="K102" i="2"/>
  <c r="J102" i="2"/>
  <c r="I102" i="2"/>
  <c r="H102" i="2"/>
  <c r="G102" i="2"/>
  <c r="F102" i="2"/>
  <c r="E102" i="2"/>
  <c r="D102" i="2"/>
  <c r="C102" i="2"/>
  <c r="K94" i="2"/>
  <c r="J94" i="2"/>
  <c r="I94" i="2"/>
  <c r="H94" i="2"/>
  <c r="G94" i="2"/>
  <c r="F94" i="2"/>
  <c r="E94" i="2"/>
  <c r="D94" i="2"/>
  <c r="C94" i="2"/>
  <c r="K91" i="2"/>
  <c r="J91" i="2"/>
  <c r="I91" i="2"/>
  <c r="H91" i="2"/>
  <c r="G91" i="2"/>
  <c r="F91" i="2"/>
  <c r="E91" i="2"/>
  <c r="D91" i="2"/>
  <c r="C91" i="2"/>
  <c r="K86" i="2"/>
  <c r="J86" i="2"/>
  <c r="I86" i="2"/>
  <c r="H86" i="2"/>
  <c r="G86" i="2"/>
  <c r="F86" i="2"/>
  <c r="E86" i="2"/>
  <c r="D86" i="2"/>
  <c r="C86" i="2"/>
  <c r="K81" i="2"/>
  <c r="J81" i="2"/>
  <c r="I81" i="2"/>
  <c r="H81" i="2"/>
  <c r="G81" i="2"/>
  <c r="F81" i="2"/>
  <c r="E81" i="2"/>
  <c r="D81" i="2"/>
  <c r="C81" i="2"/>
  <c r="K74" i="2"/>
  <c r="J74" i="2"/>
  <c r="I74" i="2"/>
  <c r="H74" i="2"/>
  <c r="G74" i="2"/>
  <c r="F74" i="2"/>
  <c r="E74" i="2"/>
  <c r="D74" i="2"/>
  <c r="C74" i="2"/>
  <c r="K69" i="2"/>
  <c r="J69" i="2"/>
  <c r="I69" i="2"/>
  <c r="H69" i="2"/>
  <c r="G69" i="2"/>
  <c r="F69" i="2"/>
  <c r="E69" i="2"/>
  <c r="D69" i="2"/>
  <c r="C69" i="2"/>
  <c r="K65" i="2"/>
  <c r="J65" i="2"/>
  <c r="I65" i="2"/>
  <c r="H65" i="2"/>
  <c r="G65" i="2"/>
  <c r="F65" i="2"/>
  <c r="E65" i="2"/>
  <c r="D65" i="2"/>
  <c r="C65" i="2"/>
  <c r="C61" i="2"/>
  <c r="K55" i="2"/>
  <c r="J55" i="2"/>
  <c r="I55" i="2"/>
  <c r="H55" i="2"/>
  <c r="G55" i="2"/>
  <c r="F55" i="2"/>
  <c r="E55" i="2"/>
  <c r="C55" i="2"/>
  <c r="K52" i="2"/>
  <c r="J52" i="2"/>
  <c r="I52" i="2"/>
  <c r="H52" i="2"/>
  <c r="G52" i="2"/>
  <c r="F52" i="2"/>
  <c r="E52" i="2"/>
  <c r="D52" i="2"/>
  <c r="C52" i="2"/>
  <c r="K49" i="2"/>
  <c r="J49" i="2"/>
  <c r="I49" i="2"/>
  <c r="H49" i="2"/>
  <c r="G49" i="2"/>
  <c r="F49" i="2"/>
  <c r="E49" i="2"/>
  <c r="D49" i="2"/>
  <c r="C49" i="2"/>
  <c r="K45" i="2"/>
  <c r="J45" i="2"/>
  <c r="I45" i="2"/>
  <c r="H45" i="2"/>
  <c r="G45" i="2"/>
  <c r="F45" i="2"/>
  <c r="E45" i="2"/>
  <c r="D45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J26" i="2"/>
  <c r="I26" i="2"/>
  <c r="H26" i="2"/>
  <c r="G26" i="2"/>
  <c r="F26" i="2"/>
  <c r="E26" i="2"/>
  <c r="D26" i="2"/>
  <c r="C26" i="2"/>
  <c r="N24" i="2"/>
  <c r="J24" i="2"/>
  <c r="I24" i="2"/>
  <c r="H24" i="2"/>
  <c r="G24" i="2"/>
  <c r="F24" i="2"/>
  <c r="E24" i="2"/>
  <c r="D24" i="2"/>
  <c r="C24" i="2"/>
  <c r="J19" i="2"/>
  <c r="I19" i="2"/>
  <c r="H19" i="2"/>
  <c r="G19" i="2"/>
  <c r="F19" i="2"/>
  <c r="E19" i="2"/>
  <c r="D19" i="2"/>
  <c r="C19" i="2"/>
  <c r="H18" i="2" l="1"/>
  <c r="D64" i="2"/>
  <c r="L124" i="2"/>
  <c r="L140" i="2" s="1"/>
  <c r="F101" i="2"/>
  <c r="H101" i="2"/>
  <c r="J101" i="2"/>
  <c r="I64" i="2"/>
  <c r="E30" i="2"/>
  <c r="D101" i="2"/>
  <c r="E101" i="2"/>
  <c r="D18" i="2"/>
  <c r="N132" i="2"/>
  <c r="E138" i="2"/>
  <c r="N113" i="2"/>
  <c r="I138" i="2"/>
  <c r="N26" i="2"/>
  <c r="E64" i="2"/>
  <c r="F18" i="2"/>
  <c r="H30" i="2"/>
  <c r="C101" i="2"/>
  <c r="G101" i="2"/>
  <c r="I101" i="2"/>
  <c r="J18" i="2"/>
  <c r="D30" i="2"/>
  <c r="I30" i="2"/>
  <c r="N52" i="2"/>
  <c r="N128" i="2"/>
  <c r="C64" i="2"/>
  <c r="J138" i="2"/>
  <c r="K18" i="2"/>
  <c r="J64" i="2"/>
  <c r="G64" i="2"/>
  <c r="E18" i="2"/>
  <c r="I18" i="2"/>
  <c r="F30" i="2"/>
  <c r="J30" i="2"/>
  <c r="H64" i="2"/>
  <c r="C138" i="2"/>
  <c r="G138" i="2"/>
  <c r="K138" i="2"/>
  <c r="F64" i="2"/>
  <c r="F138" i="2"/>
  <c r="C18" i="2"/>
  <c r="G18" i="2"/>
  <c r="C30" i="2"/>
  <c r="G30" i="2"/>
  <c r="N108" i="2"/>
  <c r="D138" i="2"/>
  <c r="H138" i="2"/>
  <c r="N116" i="2"/>
  <c r="N86" i="2"/>
  <c r="N65" i="2"/>
  <c r="N49" i="2"/>
  <c r="N45" i="2"/>
  <c r="N42" i="2"/>
  <c r="N39" i="2"/>
  <c r="N36" i="2"/>
  <c r="N19" i="2"/>
  <c r="K101" i="2"/>
  <c r="N102" i="2"/>
  <c r="N94" i="2"/>
  <c r="N91" i="2"/>
  <c r="K64" i="2"/>
  <c r="N81" i="2"/>
  <c r="N69" i="2"/>
  <c r="N55" i="2"/>
  <c r="K30" i="2"/>
  <c r="N31" i="2"/>
  <c r="D124" i="2" l="1"/>
  <c r="I124" i="2"/>
  <c r="I140" i="2" s="1"/>
  <c r="D140" i="2"/>
  <c r="N138" i="2"/>
  <c r="F124" i="2"/>
  <c r="F140" i="2" s="1"/>
  <c r="E124" i="2"/>
  <c r="H124" i="2"/>
  <c r="H140" i="2" s="1"/>
  <c r="N101" i="2"/>
  <c r="G124" i="2"/>
  <c r="G140" i="2" s="1"/>
  <c r="N18" i="2"/>
  <c r="C124" i="2"/>
  <c r="C140" i="2" s="1"/>
  <c r="J124" i="2"/>
  <c r="J140" i="2" s="1"/>
  <c r="K124" i="2"/>
  <c r="K140" i="2" s="1"/>
  <c r="N64" i="2"/>
  <c r="N30" i="2"/>
  <c r="N124" i="2" l="1"/>
  <c r="N140" i="2" s="1"/>
</calcChain>
</file>

<file path=xl/sharedStrings.xml><?xml version="1.0" encoding="utf-8"?>
<sst xmlns="http://schemas.openxmlformats.org/spreadsheetml/2006/main" count="255" uniqueCount="255">
  <si>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</si>
  <si>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</si>
  <si>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</si>
  <si>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</si>
  <si>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</si>
  <si>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</si>
  <si>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</si>
  <si>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</si>
  <si>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</si>
  <si>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</si>
  <si>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</si>
  <si>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</si>
  <si>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</si>
  <si>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</si>
  <si>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</si>
  <si>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</si>
  <si>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</si>
  <si>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</si>
  <si>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</si>
  <si>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</si>
  <si>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</si>
  <si>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</si>
  <si>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</si>
  <si>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</si>
  <si>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</si>
  <si>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</si>
  <si>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</si>
  <si>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</si>
  <si>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</si>
  <si>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</si>
  <si>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</si>
  <si>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</si>
  <si>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</si>
  <si>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</si>
  <si>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</si>
  <si>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</si>
  <si>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</si>
  <si>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</si>
  <si>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</si>
  <si>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</si>
  <si>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</si>
  <si>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</si>
  <si>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</si>
  <si>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</si>
  <si>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</si>
  <si>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</si>
  <si>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</si>
  <si>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</si>
  <si>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</si>
  <si>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</si>
  <si>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</si>
  <si>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</si>
  <si>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</si>
  <si>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</si>
  <si>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</si>
  <si>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</si>
  <si>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</si>
  <si>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</si>
  <si>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</si>
  <si>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</si>
  <si>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</si>
  <si>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</si>
  <si>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</si>
  <si>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</si>
  <si>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</si>
  <si>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</si>
  <si>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</si>
  <si>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</si>
  <si>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</si>
  <si>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</si>
  <si>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</si>
  <si>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</si>
  <si>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</si>
  <si>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</si>
  <si>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</si>
  <si>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</si>
  <si>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</si>
  <si>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</si>
  <si>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</si>
  <si>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</si>
  <si>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</si>
  <si>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</si>
  <si>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</si>
  <si>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</si>
  <si>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</si>
  <si>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</si>
  <si>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</si>
  <si>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</si>
  <si>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</si>
  <si>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</si>
  <si>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</si>
  <si>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</si>
  <si>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</si>
  <si>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</si>
  <si>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</si>
  <si>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</si>
  <si>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</si>
  <si>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</si>
  <si>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</si>
  <si>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</si>
  <si>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</si>
  <si>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</si>
  <si>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</si>
  <si>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</si>
  <si>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</si>
  <si>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</si>
  <si>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</si>
  <si>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</si>
  <si>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</si>
  <si>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</si>
  <si>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</si>
  <si>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</si>
  <si>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</si>
  <si>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</si>
  <si>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</si>
  <si>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</si>
  <si>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</si>
  <si>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</si>
  <si>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</si>
  <si>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</si>
  <si>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</si>
  <si>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</si>
  <si>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</si>
  <si>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</si>
  <si>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</si>
  <si>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</si>
  <si>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</si>
  <si>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</si>
  <si>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</si>
  <si>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</si>
  <si>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</si>
  <si>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</si>
  <si>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</si>
  <si>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</si>
  <si>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</si>
  <si>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</si>
  <si>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</si>
  <si>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</si>
  <si>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</si>
  <si>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</si>
  <si>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</si>
  <si>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</si>
  <si>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</si>
  <si>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</si>
  <si>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</si>
  <si>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</si>
  <si>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</si>
  <si>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</si>
  <si>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</si>
  <si>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</si>
  <si>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</si>
  <si>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</si>
  <si>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</si>
  <si>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</si>
  <si>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</si>
  <si>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</si>
  <si>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</si>
  <si>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</si>
  <si>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</si>
  <si>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</si>
  <si>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</si>
  <si>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</si>
  <si>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</si>
  <si>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</si>
  <si>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</si>
  <si>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</si>
  <si>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</si>
  <si>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</si>
  <si>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</si>
  <si>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</si>
  <si>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</si>
  <si>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</si>
  <si>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</si>
  <si>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</si>
  <si>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</si>
  <si>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</si>
  <si>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</si>
  <si>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</si>
  <si>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</si>
  <si>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</si>
  <si>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</si>
  <si>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</si>
  <si>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</si>
  <si>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</si>
  <si>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</si>
  <si>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</si>
  <si>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</si>
  <si>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</si>
  <si>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</si>
  <si>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</si>
  <si>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</si>
  <si>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</si>
  <si>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</si>
  <si>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</si>
  <si>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</si>
  <si>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</si>
  <si>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</si>
  <si>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</si>
  <si>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</si>
  <si>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</si>
  <si>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</si>
  <si>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</si>
  <si>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</si>
  <si>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</si>
  <si>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</si>
  <si>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</si>
  <si>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</si>
  <si>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</si>
  <si>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</si>
  <si>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</si>
  <si>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</si>
  <si>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</si>
  <si>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</si>
  <si>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</si>
  <si>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</si>
  <si>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</si>
  <si>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</si>
  <si>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</si>
  <si>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</si>
  <si>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</si>
  <si>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</si>
  <si>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</si>
  <si>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</si>
  <si>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</si>
  <si>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</si>
  <si>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</si>
  <si>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</si>
  <si>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</si>
  <si>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</si>
  <si>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</si>
  <si>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</si>
  <si>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</si>
  <si>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</si>
  <si>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</si>
  <si>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</si>
  <si>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Preparado por</t>
  </si>
  <si>
    <t>Arosa Echenique</t>
  </si>
  <si>
    <t>Analista de Presupuesto</t>
  </si>
  <si>
    <t>Mildred Rodríguez</t>
  </si>
  <si>
    <t>Encargada Financiera</t>
  </si>
  <si>
    <t>Aprobado por</t>
  </si>
  <si>
    <t>José Mañón Mañón</t>
  </si>
  <si>
    <t>Encargado Administrativo y Financiero</t>
  </si>
  <si>
    <t>Agosto</t>
  </si>
  <si>
    <t>Septiembre</t>
  </si>
  <si>
    <t>2.2.9.1</t>
  </si>
  <si>
    <t>Otras contrataciones de servicios</t>
  </si>
  <si>
    <t>EJECUCIÓN DE GASTOS Y APLICACIONES FINANCIERAS ENERO A SEPTIEMBRE 2022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</si>
  <si>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</si>
  <si>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</si>
  <si>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</si>
  <si>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</si>
  <si>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</si>
  <si>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</si>
  <si>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Revisado 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</si>
</sst>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2"/>
      <color theme="1"/>
      <name val="Tahoma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6"/>
      <color theme="0"/>
      <name val="Tahoma"/>
      <family val="2"/>
    </font>
    <font>
      <b/>
      <sz val="16"/>
      <color rgb="FF000000"/>
      <name val="Tahoma"/>
      <family val="2"/>
    </font>
    <font>
      <b/>
      <sz val="16"/>
      <name val="Tahoma"/>
      <family val="2"/>
    </font>
    <font>
      <sz val="16"/>
      <name val="Tahoma"/>
      <family val="2"/>
    </font>
    <font>
      <sz val="16"/>
      <color rgb="FF000000"/>
      <name val="Tahoma"/>
      <family val="2"/>
    </font>
    <font>
      <sz val="16"/>
      <color theme="1"/>
      <name val="Calibri"/>
      <family val="2"/>
      <scheme val="minor"/>
    </font>
    <font>
      <b/>
      <sz val="16"/>
      <color rgb="FFFF0000"/>
      <name val="Tahoma"/>
      <family val="2"/>
    </font>
    <font>
      <b/>
      <sz val="20"/>
      <color rgb="FF0070C0"/>
      <name val="Tahoma"/>
      <family val="2"/>
    </font>
    <font>
      <b/>
      <sz val="20"/>
      <color theme="1"/>
      <name val="Tahoma"/>
      <family val="2"/>
    </font>
    <font>
      <sz val="2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43" fontId="4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43" fontId="7" fillId="2" borderId="1" xfId="1" applyFont="1" applyFill="1" applyBorder="1" applyAlignment="1">
      <alignment horizontal="center" vertical="center" wrapText="1"/>
    </xf>
    <xf numFmtId="49" fontId="6" fillId="6" borderId="0" xfId="0" applyNumberFormat="1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43" fontId="8" fillId="6" borderId="0" xfId="1" applyFont="1" applyFill="1" applyAlignment="1">
      <alignment horizontal="right" vertical="center" shrinkToFit="1"/>
    </xf>
    <xf numFmtId="0" fontId="9" fillId="3" borderId="0" xfId="0" applyFont="1" applyFill="1" applyAlignment="1">
      <alignment horizontal="left" vertical="center" wrapText="1"/>
    </xf>
    <xf numFmtId="43" fontId="8" fillId="3" borderId="0" xfId="1" applyFont="1" applyFill="1" applyAlignment="1">
      <alignment horizontal="center" vertical="center" shrinkToFit="1"/>
    </xf>
    <xf numFmtId="43" fontId="8" fillId="3" borderId="0" xfId="1" applyFont="1" applyFill="1" applyAlignment="1">
      <alignment horizontal="right" vertical="center" shrinkToFit="1"/>
    </xf>
    <xf numFmtId="0" fontId="9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43" fontId="6" fillId="4" borderId="0" xfId="1" applyFont="1" applyFill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43" fontId="11" fillId="0" borderId="0" xfId="1" applyFont="1" applyFill="1" applyAlignment="1">
      <alignment horizontal="right" vertical="center" shrinkToFit="1"/>
    </xf>
    <xf numFmtId="43" fontId="11" fillId="0" borderId="0" xfId="1" applyFont="1" applyAlignment="1">
      <alignment horizontal="right" vertical="center" shrinkToFit="1"/>
    </xf>
    <xf numFmtId="43" fontId="5" fillId="0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43" fontId="6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43" fontId="5" fillId="0" borderId="0" xfId="1" applyFont="1" applyAlignment="1">
      <alignment vertical="center"/>
    </xf>
    <xf numFmtId="4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43" fontId="6" fillId="4" borderId="0" xfId="1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/>
    </xf>
    <xf numFmtId="43" fontId="6" fillId="3" borderId="0" xfId="1" applyFont="1" applyFill="1" applyAlignment="1">
      <alignment horizontal="right" vertical="center"/>
    </xf>
    <xf numFmtId="43" fontId="6" fillId="3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43" fontId="6" fillId="5" borderId="0" xfId="0" applyNumberFormat="1" applyFont="1" applyFill="1" applyAlignment="1">
      <alignment vertical="center"/>
    </xf>
    <xf numFmtId="0" fontId="6" fillId="5" borderId="0" xfId="0" applyFont="1" applyFill="1" applyAlignment="1">
      <alignment horizontal="right" vertical="center"/>
    </xf>
    <xf numFmtId="43" fontId="6" fillId="5" borderId="0" xfId="1" applyFont="1" applyFill="1" applyAlignment="1">
      <alignment horizontal="right" vertical="center"/>
    </xf>
    <xf numFmtId="0" fontId="12" fillId="0" borderId="0" xfId="0" applyFont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7" borderId="0" xfId="0" applyFont="1" applyFill="1" applyAlignment="1">
      <alignment horizontal="left" vertical="center" wrapText="1"/>
    </xf>
    <xf numFmtId="43" fontId="13" fillId="7" borderId="0" xfId="0" applyNumberFormat="1" applyFont="1" applyFill="1" applyAlignment="1">
      <alignment vertical="center"/>
    </xf>
    <xf numFmtId="0" fontId="13" fillId="7" borderId="0" xfId="0" applyFont="1" applyFill="1" applyAlignment="1">
      <alignment horizontal="right" vertical="center"/>
    </xf>
    <xf numFmtId="43" fontId="13" fillId="7" borderId="0" xfId="1" applyFont="1" applyFill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931334</xdr:colOff>
      <xdr:row>1</xdr:row>
      <xdr:rowOff>91723</xdr:rowOff>
    </xdr:from>
    <xdr:to>
      <xdr:col>10</xdr:col>
      <xdr:colOff>2203554</xdr:colOff>
      <xdr:row>7</xdr:row>
      <xdr:rowOff>51813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1056" y="239890"/>
          <a:ext cx="1324681" cy="979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410633</xdr:colOff>
      <xdr:row>4</xdr:row>
      <xdr:rowOff>4233</xdr:rowOff>
    </xdr:from>
    <xdr:to>
      <xdr:col>2</xdr:col>
      <xdr:colOff>539051</xdr:colOff>
      <xdr:row>10</xdr:row>
      <xdr:rowOff>203200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33" y="740833"/>
          <a:ext cx="3522493" cy="15197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AF171"/>
  <sheetViews>
    <sheetView showGridLines="0" tabSelected="1" view="pageBreakPreview" topLeftCell="A4" zoomScale="25" zoomScaleNormal="25" zoomScaleSheetLayoutView="25" workbookViewId="0">
      <pane xSplit="3" ySplit="13" topLeftCell="D98" activePane="bottomRight" state="frozen"/>
      <selection activeCell="A4" sqref="A4"/>
      <selection pane="topRight" activeCell="D4" sqref="D4"/>
      <selection pane="bottomLeft" activeCell="A17" sqref="A17"/>
      <selection pane="bottomRight" activeCell="P115" sqref="P115"/>
    </sheetView>
  </sheetViews>
  <sheetFormatPr defaultColWidth="8.81640625" defaultRowHeight="11.5" x14ac:dyDescent="0.35"/>
  <cols>
    <col min="1" max="1" width="11.6328125" style="2" customWidth="1"/>
    <col min="2" max="2" width="37" style="1" customWidth="1"/>
    <col min="3" max="3" width="38.6328125" style="1" customWidth="1"/>
    <col min="4" max="4" width="36.54296875" style="1" customWidth="1"/>
    <col min="5" max="5" width="14.81640625" style="1" customWidth="1"/>
    <col min="6" max="6" width="32.08984375" style="1" customWidth="1"/>
    <col min="7" max="7" width="32.81640625" style="1" customWidth="1"/>
    <col min="8" max="8" width="31.90625" style="1" customWidth="1"/>
    <col min="9" max="9" width="34.36328125" style="1" customWidth="1"/>
    <col min="10" max="10" width="33.81640625" style="1" customWidth="1"/>
    <col min="11" max="11" width="36.08984375" style="1" customWidth="1"/>
    <col min="12" max="12" width="32.90625" style="1" customWidth="1"/>
    <col min="13" max="13" width="32.81640625" style="1" customWidth="1"/>
    <col min="14" max="14" width="34.81640625" style="1" customWidth="1"/>
    <col min="15" max="15" width="17.81640625" style="1" bestFit="1" customWidth="1"/>
    <col min="16" max="16" width="10.453125" style="1" bestFit="1" customWidth="1"/>
    <col min="17" max="16384" width="8.81640625" style="1"/>
  </cols>
  <sheetData>
    <row r="2" spans="1:14" ht="15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4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5" x14ac:dyDescent="0.3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" x14ac:dyDescent="0.3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" x14ac:dyDescent="0.3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5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x14ac:dyDescent="0.3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24.5" x14ac:dyDescent="0.35">
      <c r="A10" s="57" t="s">
        <v>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4" ht="24.5" x14ac:dyDescent="0.35">
      <c r="A11" s="58" t="s">
        <v>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24.5" x14ac:dyDescent="0.35">
      <c r="A12" s="58" t="s">
        <v>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24.5" x14ac:dyDescent="0.35">
      <c r="A13" s="58" t="s">
        <v>247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1:14" ht="24.5" x14ac:dyDescent="0.35">
      <c r="A14" s="58" t="s">
        <v>3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1:14" ht="15" x14ac:dyDescent="0.35">
      <c r="A15" s="4"/>
      <c r="B15" s="4"/>
      <c r="C15" s="6"/>
      <c r="D15" s="7"/>
      <c r="E15" s="7"/>
      <c r="F15" s="7"/>
      <c r="G15" s="7"/>
      <c r="H15" s="7"/>
      <c r="I15" s="7"/>
      <c r="J15" s="7"/>
      <c r="K15" s="5"/>
      <c r="L15" s="5"/>
      <c r="M15" s="5"/>
      <c r="N15" s="5"/>
    </row>
    <row r="16" spans="1:14" ht="50" customHeight="1" x14ac:dyDescent="0.35">
      <c r="A16" s="59" t="s">
        <v>4</v>
      </c>
      <c r="B16" s="60"/>
      <c r="C16" s="11" t="s">
        <v>5</v>
      </c>
      <c r="D16" s="11" t="s">
        <v>6</v>
      </c>
      <c r="E16" s="11" t="s">
        <v>7</v>
      </c>
      <c r="F16" s="11" t="s">
        <v>8</v>
      </c>
      <c r="G16" s="11" t="s">
        <v>9</v>
      </c>
      <c r="H16" s="11" t="s">
        <v>10</v>
      </c>
      <c r="I16" s="11" t="s">
        <v>11</v>
      </c>
      <c r="J16" s="11" t="s">
        <v>12</v>
      </c>
      <c r="K16" s="11" t="s">
        <v>231</v>
      </c>
      <c r="L16" s="11" t="s">
        <v>243</v>
      </c>
      <c r="M16" s="11" t="s">
        <v>244</v>
      </c>
      <c r="N16" s="11" t="s">
        <v>234</v>
      </c>
    </row>
    <row r="17" spans="1:14" s="3" customFormat="1" ht="41.5" customHeight="1" x14ac:dyDescent="0.35">
      <c r="A17" s="12" t="s">
        <v>13</v>
      </c>
      <c r="B17" s="13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64" customHeight="1" x14ac:dyDescent="0.35">
      <c r="A18" s="15">
        <v>2.1</v>
      </c>
      <c r="B18" s="15" t="s">
        <v>15</v>
      </c>
      <c r="C18" s="16">
        <f>C19+C24+C26</f>
        <v>349947861</v>
      </c>
      <c r="D18" s="16">
        <f t="shared" ref="D18:J18" si="0">D19+D24+D26</f>
        <v>1.7898855730891228E-9</v>
      </c>
      <c r="E18" s="17">
        <f t="shared" si="0"/>
        <v>0</v>
      </c>
      <c r="F18" s="16">
        <f t="shared" si="0"/>
        <v>23157045.379999999</v>
      </c>
      <c r="G18" s="16">
        <f t="shared" si="0"/>
        <v>18605593.539999999</v>
      </c>
      <c r="H18" s="16">
        <f t="shared" si="0"/>
        <v>21458810.199999999</v>
      </c>
      <c r="I18" s="16">
        <f t="shared" si="0"/>
        <v>20061549.400000002</v>
      </c>
      <c r="J18" s="16">
        <f t="shared" si="0"/>
        <v>19641321.66</v>
      </c>
      <c r="K18" s="16">
        <f>K19+K24+K26</f>
        <v>22950805.210000001</v>
      </c>
      <c r="L18" s="16">
        <f>L19+L24+L26</f>
        <v>23359583.470000003</v>
      </c>
      <c r="M18" s="16">
        <f>M19+M24+M26</f>
        <v>22272734.300000001</v>
      </c>
      <c r="N18" s="16">
        <f>N19+N24+N26</f>
        <v>171507443.16</v>
      </c>
    </row>
    <row r="19" spans="1:14" ht="56.5" customHeight="1" x14ac:dyDescent="0.35">
      <c r="A19" s="18" t="s">
        <v>16</v>
      </c>
      <c r="B19" s="19" t="s">
        <v>17</v>
      </c>
      <c r="C19" s="20">
        <f>SUM(C20:C23)</f>
        <v>261866013</v>
      </c>
      <c r="D19" s="20">
        <f t="shared" ref="D19:J19" si="1">SUM(D20:D23)</f>
        <v>1.7898855730891228E-9</v>
      </c>
      <c r="E19" s="20">
        <f t="shared" si="1"/>
        <v>0</v>
      </c>
      <c r="F19" s="20">
        <f t="shared" si="1"/>
        <v>19453674.16</v>
      </c>
      <c r="G19" s="20">
        <f t="shared" si="1"/>
        <v>15699007.119999999</v>
      </c>
      <c r="H19" s="20">
        <f t="shared" si="1"/>
        <v>14869430.029999999</v>
      </c>
      <c r="I19" s="20">
        <f t="shared" si="1"/>
        <v>16746513.710000001</v>
      </c>
      <c r="J19" s="20">
        <f t="shared" si="1"/>
        <v>16676879.210000001</v>
      </c>
      <c r="K19" s="20">
        <f>SUM(K20:K23)</f>
        <v>19171907.359999999</v>
      </c>
      <c r="L19" s="20">
        <f>SUM(L20:L23)</f>
        <v>19781418.190000001</v>
      </c>
      <c r="M19" s="20">
        <f>SUM(M20:M23)</f>
        <v>18825691.5</v>
      </c>
      <c r="N19" s="20">
        <f>SUM(N20:N23)</f>
        <v>141224521.28</v>
      </c>
    </row>
    <row r="20" spans="1:14" ht="51.5" customHeight="1" x14ac:dyDescent="0.35">
      <c r="A20" s="21" t="s">
        <v>18</v>
      </c>
      <c r="B20" s="22" t="s">
        <v>19</v>
      </c>
      <c r="C20" s="23">
        <v>235272012</v>
      </c>
      <c r="D20" s="24">
        <v>-97008153.780000001</v>
      </c>
      <c r="E20" s="24">
        <v>0</v>
      </c>
      <c r="F20" s="24">
        <v>7360474.1600000001</v>
      </c>
      <c r="G20" s="24">
        <v>5282053.34</v>
      </c>
      <c r="H20" s="24">
        <v>5121000</v>
      </c>
      <c r="I20" s="24">
        <v>5862100</v>
      </c>
      <c r="J20" s="24">
        <v>6159990.0300000003</v>
      </c>
      <c r="K20" s="24">
        <v>7269731.6299999999</v>
      </c>
      <c r="L20" s="24">
        <v>7566353.5</v>
      </c>
      <c r="M20" s="24">
        <v>7164691.5</v>
      </c>
      <c r="N20" s="24">
        <f>SUM(E20:M20)</f>
        <v>51786394.160000004</v>
      </c>
    </row>
    <row r="21" spans="1:14" ht="75" customHeight="1" x14ac:dyDescent="0.35">
      <c r="A21" s="21" t="s">
        <v>20</v>
      </c>
      <c r="B21" s="22" t="s">
        <v>21</v>
      </c>
      <c r="C21" s="23">
        <v>5106000</v>
      </c>
      <c r="D21" s="24">
        <v>96924166.700000003</v>
      </c>
      <c r="E21" s="24">
        <v>0</v>
      </c>
      <c r="F21" s="24">
        <v>12093200</v>
      </c>
      <c r="G21" s="24">
        <v>10332966.699999999</v>
      </c>
      <c r="H21" s="24">
        <v>9167700</v>
      </c>
      <c r="I21" s="24">
        <v>10623433.33</v>
      </c>
      <c r="J21" s="24">
        <v>10400599.380000001</v>
      </c>
      <c r="K21" s="24">
        <v>11507067.289999999</v>
      </c>
      <c r="L21" s="24">
        <v>11935600</v>
      </c>
      <c r="M21" s="24">
        <v>11661000</v>
      </c>
      <c r="N21" s="24">
        <f>SUM(E21:M21)</f>
        <v>87721566.700000003</v>
      </c>
    </row>
    <row r="22" spans="1:14" ht="49" customHeight="1" x14ac:dyDescent="0.35">
      <c r="A22" s="21" t="s">
        <v>22</v>
      </c>
      <c r="B22" s="21" t="s">
        <v>23</v>
      </c>
      <c r="C22" s="23">
        <v>19588001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f>SUM(E22:M22)</f>
        <v>0</v>
      </c>
    </row>
    <row r="23" spans="1:14" ht="58" customHeight="1" x14ac:dyDescent="0.35">
      <c r="A23" s="21" t="s">
        <v>24</v>
      </c>
      <c r="B23" s="21" t="s">
        <v>25</v>
      </c>
      <c r="C23" s="23">
        <v>1900000</v>
      </c>
      <c r="D23" s="23">
        <v>83987.08</v>
      </c>
      <c r="E23" s="23">
        <v>0</v>
      </c>
      <c r="F23" s="23">
        <v>0</v>
      </c>
      <c r="G23" s="23">
        <v>83987.08</v>
      </c>
      <c r="H23" s="23">
        <v>580730.03</v>
      </c>
      <c r="I23" s="23">
        <v>260980.38</v>
      </c>
      <c r="J23" s="23">
        <v>116289.8</v>
      </c>
      <c r="K23" s="23">
        <v>395108.44</v>
      </c>
      <c r="L23" s="23">
        <v>279464.69</v>
      </c>
      <c r="M23" s="23"/>
      <c r="N23" s="24">
        <f>SUM(E23:M23)</f>
        <v>1716560.42</v>
      </c>
    </row>
    <row r="24" spans="1:14" ht="54" customHeight="1" x14ac:dyDescent="0.35">
      <c r="A24" s="18" t="s">
        <v>26</v>
      </c>
      <c r="B24" s="19" t="s">
        <v>27</v>
      </c>
      <c r="C24" s="20">
        <f>SUM(C25)</f>
        <v>53038209</v>
      </c>
      <c r="D24" s="20">
        <f>SUM(D25)</f>
        <v>0</v>
      </c>
      <c r="E24" s="20">
        <f>SUM(E25)</f>
        <v>0</v>
      </c>
      <c r="F24" s="20">
        <f t="shared" ref="F24:J24" si="2">SUM(F25)</f>
        <v>778000</v>
      </c>
      <c r="G24" s="20">
        <f t="shared" si="2"/>
        <v>579000</v>
      </c>
      <c r="H24" s="20">
        <f t="shared" si="2"/>
        <v>4457345.28</v>
      </c>
      <c r="I24" s="20">
        <f t="shared" si="2"/>
        <v>838975</v>
      </c>
      <c r="J24" s="20">
        <f t="shared" si="2"/>
        <v>484000</v>
      </c>
      <c r="K24" s="20">
        <f t="shared" ref="K24:M24" si="3">SUM(K25)</f>
        <v>957699.93</v>
      </c>
      <c r="L24" s="20">
        <f t="shared" si="3"/>
        <v>668000</v>
      </c>
      <c r="M24" s="20">
        <f t="shared" si="3"/>
        <v>614000</v>
      </c>
      <c r="N24" s="20">
        <f>SUM(N25)</f>
        <v>9377020.2100000009</v>
      </c>
    </row>
    <row r="25" spans="1:14" ht="43" customHeight="1" x14ac:dyDescent="0.35">
      <c r="A25" s="21" t="s">
        <v>28</v>
      </c>
      <c r="B25" s="21" t="s">
        <v>29</v>
      </c>
      <c r="C25" s="23">
        <v>53038209</v>
      </c>
      <c r="D25" s="23">
        <v>0</v>
      </c>
      <c r="E25" s="23">
        <v>0</v>
      </c>
      <c r="F25" s="23">
        <v>778000</v>
      </c>
      <c r="G25" s="23">
        <v>579000</v>
      </c>
      <c r="H25" s="23">
        <v>4457345.28</v>
      </c>
      <c r="I25" s="23">
        <v>838975</v>
      </c>
      <c r="J25" s="23">
        <v>484000</v>
      </c>
      <c r="K25" s="23">
        <v>957699.93</v>
      </c>
      <c r="L25" s="23">
        <v>668000</v>
      </c>
      <c r="M25" s="23">
        <v>614000</v>
      </c>
      <c r="N25" s="24">
        <f>SUM(E25:M25)</f>
        <v>9377020.2100000009</v>
      </c>
    </row>
    <row r="26" spans="1:14" ht="57.5" customHeight="1" x14ac:dyDescent="0.35">
      <c r="A26" s="18" t="s">
        <v>30</v>
      </c>
      <c r="B26" s="19" t="s">
        <v>31</v>
      </c>
      <c r="C26" s="20">
        <f>SUM(C27:C29)</f>
        <v>35043639</v>
      </c>
      <c r="D26" s="20">
        <f>SUM(D27:D29)</f>
        <v>0</v>
      </c>
      <c r="E26" s="20">
        <f>SUM(E27:E29)</f>
        <v>0</v>
      </c>
      <c r="F26" s="20">
        <f t="shared" ref="F26:K26" si="4">SUM(F27:F29)</f>
        <v>2925371.2199999997</v>
      </c>
      <c r="G26" s="20">
        <f t="shared" si="4"/>
        <v>2327586.42</v>
      </c>
      <c r="H26" s="20">
        <f t="shared" si="4"/>
        <v>2132034.89</v>
      </c>
      <c r="I26" s="20">
        <f t="shared" si="4"/>
        <v>2476060.69</v>
      </c>
      <c r="J26" s="20">
        <f t="shared" si="4"/>
        <v>2480442.4500000002</v>
      </c>
      <c r="K26" s="20">
        <f t="shared" si="4"/>
        <v>2821197.92</v>
      </c>
      <c r="L26" s="20">
        <f t="shared" ref="L26:M26" si="5">SUM(L27:L29)</f>
        <v>2910165.2800000003</v>
      </c>
      <c r="M26" s="20">
        <f t="shared" si="5"/>
        <v>2833042.8</v>
      </c>
      <c r="N26" s="20">
        <f>SUM(N27:N29)</f>
        <v>20905901.669999998</v>
      </c>
    </row>
    <row r="27" spans="1:14" ht="56.5" customHeight="1" x14ac:dyDescent="0.35">
      <c r="A27" s="21" t="s">
        <v>32</v>
      </c>
      <c r="B27" s="21" t="s">
        <v>33</v>
      </c>
      <c r="C27" s="23">
        <v>16139825</v>
      </c>
      <c r="D27" s="23">
        <v>0</v>
      </c>
      <c r="E27" s="23">
        <v>0</v>
      </c>
      <c r="F27" s="23">
        <v>1369375.01</v>
      </c>
      <c r="G27" s="23">
        <v>1082750.8400000001</v>
      </c>
      <c r="H27" s="23">
        <v>991887.49</v>
      </c>
      <c r="I27" s="23">
        <v>1154174.6499999999</v>
      </c>
      <c r="J27" s="23">
        <v>1157418.33</v>
      </c>
      <c r="K27" s="23">
        <v>1312322.19</v>
      </c>
      <c r="L27" s="23">
        <v>1350944.28</v>
      </c>
      <c r="M27" s="23">
        <v>1318043.5</v>
      </c>
      <c r="N27" s="24">
        <f t="shared" ref="N27:N29" si="6">SUM(E27:M27)</f>
        <v>9736916.2899999991</v>
      </c>
    </row>
    <row r="28" spans="1:14" ht="52.5" customHeight="1" x14ac:dyDescent="0.35">
      <c r="A28" s="21" t="s">
        <v>34</v>
      </c>
      <c r="B28" s="21" t="s">
        <v>35</v>
      </c>
      <c r="C28" s="23">
        <v>17053644</v>
      </c>
      <c r="D28" s="23">
        <v>0</v>
      </c>
      <c r="E28" s="23">
        <v>0</v>
      </c>
      <c r="F28" s="23">
        <v>1381210.88</v>
      </c>
      <c r="G28" s="23">
        <v>1108666.3899999999</v>
      </c>
      <c r="H28" s="23">
        <v>1014497.7</v>
      </c>
      <c r="I28" s="23">
        <v>1170472.8700000001</v>
      </c>
      <c r="J28" s="23">
        <v>1173721.1200000001</v>
      </c>
      <c r="K28" s="23">
        <v>1335233.49</v>
      </c>
      <c r="L28" s="23">
        <v>1380300</v>
      </c>
      <c r="M28" s="23">
        <v>1340962.8</v>
      </c>
      <c r="N28" s="24">
        <f t="shared" si="6"/>
        <v>9905065.25</v>
      </c>
    </row>
    <row r="29" spans="1:14" ht="57.5" customHeight="1" x14ac:dyDescent="0.35">
      <c r="A29" s="21" t="s">
        <v>36</v>
      </c>
      <c r="B29" s="21" t="s">
        <v>37</v>
      </c>
      <c r="C29" s="23">
        <v>1850170</v>
      </c>
      <c r="D29" s="23">
        <v>0</v>
      </c>
      <c r="E29" s="23">
        <v>0</v>
      </c>
      <c r="F29" s="23">
        <v>174785.33</v>
      </c>
      <c r="G29" s="23">
        <v>136169.19</v>
      </c>
      <c r="H29" s="23">
        <v>125649.7</v>
      </c>
      <c r="I29" s="23">
        <v>151413.17000000001</v>
      </c>
      <c r="J29" s="23">
        <v>149303</v>
      </c>
      <c r="K29" s="23">
        <v>173642.23999999999</v>
      </c>
      <c r="L29" s="23">
        <v>178921</v>
      </c>
      <c r="M29" s="23">
        <v>174036.5</v>
      </c>
      <c r="N29" s="24">
        <f t="shared" si="6"/>
        <v>1263920.1299999999</v>
      </c>
    </row>
    <row r="30" spans="1:14" ht="51.5" customHeight="1" x14ac:dyDescent="0.35">
      <c r="A30" s="15">
        <v>2.2000000000000002</v>
      </c>
      <c r="B30" s="15" t="s">
        <v>38</v>
      </c>
      <c r="C30" s="16">
        <f>C31+C36+C39+C42+C45+C49+C52+C55+C61</f>
        <v>266889665</v>
      </c>
      <c r="D30" s="16">
        <f>D31+D36+D39+D42+D45+D49+D52+D55+D61</f>
        <v>-41773720.310000002</v>
      </c>
      <c r="E30" s="16">
        <f>E31+E36+E39+E42+E45+E49+E52+E55+E61</f>
        <v>0</v>
      </c>
      <c r="F30" s="16">
        <f t="shared" ref="F30:K30" si="7">F31+F36+F39+F42+F45+F49+F52+F55+F61</f>
        <v>0</v>
      </c>
      <c r="G30" s="16">
        <f t="shared" si="7"/>
        <v>883273.6</v>
      </c>
      <c r="H30" s="16">
        <f t="shared" si="7"/>
        <v>1042262.84</v>
      </c>
      <c r="I30" s="16">
        <f t="shared" si="7"/>
        <v>6122888.5099999998</v>
      </c>
      <c r="J30" s="16">
        <f t="shared" si="7"/>
        <v>9033772.1500000004</v>
      </c>
      <c r="K30" s="16">
        <f t="shared" si="7"/>
        <v>7954925.669999999</v>
      </c>
      <c r="L30" s="16">
        <f t="shared" ref="L30:M30" si="8">L31+L36+L39+L42+L45+L49+L52+L55+L61</f>
        <v>11118050.59</v>
      </c>
      <c r="M30" s="16">
        <f t="shared" si="8"/>
        <v>9469023.290000001</v>
      </c>
      <c r="N30" s="16">
        <f>N31+N36+N39+N42+N45+N49+N52+N55+N61</f>
        <v>45624196.649999999</v>
      </c>
    </row>
    <row r="31" spans="1:14" ht="55.5" customHeight="1" x14ac:dyDescent="0.35">
      <c r="A31" s="18" t="s">
        <v>39</v>
      </c>
      <c r="B31" s="19" t="s">
        <v>40</v>
      </c>
      <c r="C31" s="20">
        <f>SUM(C32:C35)</f>
        <v>15631659</v>
      </c>
      <c r="D31" s="20">
        <f>SUM(D32:D35)</f>
        <v>-3500000</v>
      </c>
      <c r="E31" s="20">
        <f>SUM(E32:E35)</f>
        <v>0</v>
      </c>
      <c r="F31" s="20">
        <f t="shared" ref="F31:K31" si="9">SUM(F32:F35)</f>
        <v>0</v>
      </c>
      <c r="G31" s="20">
        <f t="shared" si="9"/>
        <v>0</v>
      </c>
      <c r="H31" s="20">
        <f t="shared" si="9"/>
        <v>0</v>
      </c>
      <c r="I31" s="20">
        <f t="shared" si="9"/>
        <v>387947.81</v>
      </c>
      <c r="J31" s="20">
        <f t="shared" si="9"/>
        <v>325687.89</v>
      </c>
      <c r="K31" s="20">
        <f t="shared" si="9"/>
        <v>167800</v>
      </c>
      <c r="L31" s="20">
        <f t="shared" ref="L31:M31" si="10">SUM(L32:L35)</f>
        <v>1492103.7999999998</v>
      </c>
      <c r="M31" s="20">
        <f t="shared" si="10"/>
        <v>669639.82999999996</v>
      </c>
      <c r="N31" s="20">
        <f>SUM(N32:N35)</f>
        <v>3043179.33</v>
      </c>
    </row>
    <row r="32" spans="1:14" ht="46.5" customHeight="1" x14ac:dyDescent="0.35">
      <c r="A32" s="21" t="s">
        <v>41</v>
      </c>
      <c r="B32" s="21" t="s">
        <v>42</v>
      </c>
      <c r="C32" s="23">
        <v>3000000</v>
      </c>
      <c r="D32" s="24">
        <v>-1500000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150187.89000000001</v>
      </c>
      <c r="K32" s="24">
        <v>0</v>
      </c>
      <c r="L32" s="24">
        <v>0</v>
      </c>
      <c r="M32" s="24">
        <v>0</v>
      </c>
      <c r="N32" s="24">
        <f t="shared" ref="N32:N35" si="11">SUM(E32:M32)</f>
        <v>150187.89000000001</v>
      </c>
    </row>
    <row r="33" spans="1:14" ht="50.5" customHeight="1" x14ac:dyDescent="0.35">
      <c r="A33" s="21" t="s">
        <v>43</v>
      </c>
      <c r="B33" s="21" t="s">
        <v>44</v>
      </c>
      <c r="C33" s="23">
        <v>4000000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300447.81</v>
      </c>
      <c r="J33" s="24">
        <v>0</v>
      </c>
      <c r="K33" s="24">
        <v>63800</v>
      </c>
      <c r="L33" s="24">
        <v>1180001.67</v>
      </c>
      <c r="M33" s="24">
        <v>234652.33</v>
      </c>
      <c r="N33" s="24">
        <f t="shared" si="11"/>
        <v>1778901.81</v>
      </c>
    </row>
    <row r="34" spans="1:14" ht="54" customHeight="1" x14ac:dyDescent="0.35">
      <c r="A34" s="21" t="s">
        <v>45</v>
      </c>
      <c r="B34" s="21" t="s">
        <v>46</v>
      </c>
      <c r="C34" s="23">
        <v>3631659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136602.13</v>
      </c>
      <c r="M34" s="24">
        <v>54587.5</v>
      </c>
      <c r="N34" s="24">
        <f t="shared" si="11"/>
        <v>191189.63</v>
      </c>
    </row>
    <row r="35" spans="1:14" ht="53" customHeight="1" x14ac:dyDescent="0.35">
      <c r="A35" s="21" t="s">
        <v>47</v>
      </c>
      <c r="B35" s="21" t="s">
        <v>48</v>
      </c>
      <c r="C35" s="23">
        <v>5000000</v>
      </c>
      <c r="D35" s="24">
        <v>-2000000</v>
      </c>
      <c r="E35" s="24">
        <v>0</v>
      </c>
      <c r="F35" s="24">
        <v>0</v>
      </c>
      <c r="G35" s="24">
        <v>0</v>
      </c>
      <c r="H35" s="24">
        <v>0</v>
      </c>
      <c r="I35" s="24">
        <v>87500</v>
      </c>
      <c r="J35" s="24">
        <v>175500</v>
      </c>
      <c r="K35" s="24">
        <v>104000</v>
      </c>
      <c r="L35" s="24">
        <v>175500</v>
      </c>
      <c r="M35" s="24">
        <v>380400</v>
      </c>
      <c r="N35" s="24">
        <f t="shared" si="11"/>
        <v>922900</v>
      </c>
    </row>
    <row r="36" spans="1:14" ht="60" x14ac:dyDescent="0.35">
      <c r="A36" s="18" t="s">
        <v>49</v>
      </c>
      <c r="B36" s="19" t="s">
        <v>50</v>
      </c>
      <c r="C36" s="20">
        <f>SUM(C37:C38)</f>
        <v>9218500</v>
      </c>
      <c r="D36" s="20">
        <f>SUM(D37:D38)</f>
        <v>-4120000</v>
      </c>
      <c r="E36" s="20">
        <f>SUM(E37:E38)</f>
        <v>0</v>
      </c>
      <c r="F36" s="20">
        <f t="shared" ref="F36:K36" si="12">SUM(F37:F38)</f>
        <v>0</v>
      </c>
      <c r="G36" s="20">
        <f t="shared" si="12"/>
        <v>0</v>
      </c>
      <c r="H36" s="20">
        <f t="shared" si="12"/>
        <v>0</v>
      </c>
      <c r="I36" s="20">
        <f t="shared" si="12"/>
        <v>0</v>
      </c>
      <c r="J36" s="20">
        <f t="shared" si="12"/>
        <v>114808</v>
      </c>
      <c r="K36" s="20">
        <f t="shared" si="12"/>
        <v>16624.82</v>
      </c>
      <c r="L36" s="20">
        <f t="shared" ref="L36:M36" si="13">SUM(L37:L38)</f>
        <v>689192.87</v>
      </c>
      <c r="M36" s="20">
        <f t="shared" si="13"/>
        <v>69809.67</v>
      </c>
      <c r="N36" s="20">
        <f>SUM(N37:N38)</f>
        <v>890435.36</v>
      </c>
    </row>
    <row r="37" spans="1:14" ht="51.5" customHeight="1" x14ac:dyDescent="0.35">
      <c r="A37" s="21" t="s">
        <v>51</v>
      </c>
      <c r="B37" s="21" t="s">
        <v>52</v>
      </c>
      <c r="C37" s="23">
        <v>5000000</v>
      </c>
      <c r="D37" s="23">
        <v>-2000000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114808</v>
      </c>
      <c r="K37" s="23">
        <v>16624.82</v>
      </c>
      <c r="L37" s="23">
        <v>669190.59</v>
      </c>
      <c r="M37" s="23">
        <v>41666.67</v>
      </c>
      <c r="N37" s="24">
        <f t="shared" ref="N37:N38" si="14">SUM(E37:M37)</f>
        <v>842290.08</v>
      </c>
    </row>
    <row r="38" spans="1:14" ht="65" customHeight="1" x14ac:dyDescent="0.35">
      <c r="A38" s="21" t="s">
        <v>53</v>
      </c>
      <c r="B38" s="21" t="s">
        <v>54</v>
      </c>
      <c r="C38" s="23">
        <v>4218500</v>
      </c>
      <c r="D38" s="23">
        <v>-2120000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20002.28</v>
      </c>
      <c r="M38" s="23">
        <v>28143</v>
      </c>
      <c r="N38" s="24">
        <f t="shared" si="14"/>
        <v>48145.279999999999</v>
      </c>
    </row>
    <row r="39" spans="1:14" ht="43" customHeight="1" x14ac:dyDescent="0.35">
      <c r="A39" s="18" t="s">
        <v>55</v>
      </c>
      <c r="B39" s="19" t="s">
        <v>56</v>
      </c>
      <c r="C39" s="20">
        <f>SUM(C40:C41)</f>
        <v>47000000</v>
      </c>
      <c r="D39" s="20">
        <f>SUM(D40:D41)</f>
        <v>0</v>
      </c>
      <c r="E39" s="20">
        <f>SUM(E40:E41)</f>
        <v>0</v>
      </c>
      <c r="F39" s="20">
        <f t="shared" ref="F39:K39" si="15">SUM(F40:F41)</f>
        <v>0</v>
      </c>
      <c r="G39" s="20">
        <f t="shared" si="15"/>
        <v>0</v>
      </c>
      <c r="H39" s="20">
        <f t="shared" si="15"/>
        <v>0</v>
      </c>
      <c r="I39" s="20">
        <f t="shared" si="15"/>
        <v>4723050</v>
      </c>
      <c r="J39" s="20">
        <f t="shared" si="15"/>
        <v>3857800</v>
      </c>
      <c r="K39" s="20">
        <f t="shared" si="15"/>
        <v>3879550</v>
      </c>
      <c r="L39" s="20">
        <f t="shared" ref="L39:M39" si="16">SUM(L40:L41)</f>
        <v>3181090</v>
      </c>
      <c r="M39" s="20">
        <f t="shared" si="16"/>
        <v>3644900</v>
      </c>
      <c r="N39" s="20">
        <f>SUM(N40:N41)</f>
        <v>19286390</v>
      </c>
    </row>
    <row r="40" spans="1:14" ht="31.5" customHeight="1" x14ac:dyDescent="0.35">
      <c r="A40" s="21" t="s">
        <v>57</v>
      </c>
      <c r="B40" s="21" t="s">
        <v>58</v>
      </c>
      <c r="C40" s="23">
        <v>46900000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4723050</v>
      </c>
      <c r="J40" s="23">
        <v>3857800</v>
      </c>
      <c r="K40" s="23">
        <v>3879550</v>
      </c>
      <c r="L40" s="23">
        <v>3181090</v>
      </c>
      <c r="M40" s="23">
        <v>3644900</v>
      </c>
      <c r="N40" s="24">
        <f t="shared" ref="N40:N41" si="17">SUM(E40:M40)</f>
        <v>19286390</v>
      </c>
    </row>
    <row r="41" spans="1:14" ht="31.5" customHeight="1" x14ac:dyDescent="0.35">
      <c r="A41" s="21" t="s">
        <v>59</v>
      </c>
      <c r="B41" s="21" t="s">
        <v>60</v>
      </c>
      <c r="C41" s="23">
        <v>100000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f t="shared" si="17"/>
        <v>0</v>
      </c>
    </row>
    <row r="42" spans="1:14" ht="46.5" customHeight="1" x14ac:dyDescent="0.35">
      <c r="A42" s="18" t="s">
        <v>61</v>
      </c>
      <c r="B42" s="19" t="s">
        <v>62</v>
      </c>
      <c r="C42" s="20">
        <f>SUM(C43:C44)</f>
        <v>400000</v>
      </c>
      <c r="D42" s="20">
        <f>SUM(D43:D44)</f>
        <v>0</v>
      </c>
      <c r="E42" s="20">
        <f>SUM(E43:E44)</f>
        <v>0</v>
      </c>
      <c r="F42" s="20">
        <f t="shared" ref="F42:K42" si="18">SUM(F43:F44)</f>
        <v>0</v>
      </c>
      <c r="G42" s="20">
        <f t="shared" si="18"/>
        <v>0</v>
      </c>
      <c r="H42" s="20">
        <f t="shared" si="18"/>
        <v>0</v>
      </c>
      <c r="I42" s="20">
        <f t="shared" si="18"/>
        <v>0</v>
      </c>
      <c r="J42" s="20">
        <f t="shared" si="18"/>
        <v>0</v>
      </c>
      <c r="K42" s="20">
        <f t="shared" si="18"/>
        <v>15700</v>
      </c>
      <c r="L42" s="20">
        <f t="shared" ref="L42:M42" si="19">SUM(L43:L44)</f>
        <v>13300</v>
      </c>
      <c r="M42" s="20">
        <f t="shared" si="19"/>
        <v>29280</v>
      </c>
      <c r="N42" s="20">
        <f>SUM(N43:N44)</f>
        <v>58280</v>
      </c>
    </row>
    <row r="43" spans="1:14" ht="40" x14ac:dyDescent="0.35">
      <c r="A43" s="22" t="s">
        <v>63</v>
      </c>
      <c r="B43" s="10" t="s">
        <v>64</v>
      </c>
      <c r="C43" s="25">
        <v>100000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3100</v>
      </c>
      <c r="L43" s="25"/>
      <c r="M43" s="25">
        <v>0</v>
      </c>
      <c r="N43" s="24">
        <f t="shared" ref="N43:N44" si="20">SUM(E43:M43)</f>
        <v>3100</v>
      </c>
    </row>
    <row r="44" spans="1:14" ht="31.5" customHeight="1" x14ac:dyDescent="0.35">
      <c r="A44" s="22" t="s">
        <v>65</v>
      </c>
      <c r="B44" s="10" t="s">
        <v>66</v>
      </c>
      <c r="C44" s="25">
        <v>300000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12600</v>
      </c>
      <c r="L44" s="25">
        <v>13300</v>
      </c>
      <c r="M44" s="25">
        <v>29280</v>
      </c>
      <c r="N44" s="24">
        <f t="shared" si="20"/>
        <v>55180</v>
      </c>
    </row>
    <row r="45" spans="1:14" ht="31.5" customHeight="1" x14ac:dyDescent="0.35">
      <c r="A45" s="18" t="s">
        <v>67</v>
      </c>
      <c r="B45" s="19" t="s">
        <v>68</v>
      </c>
      <c r="C45" s="20">
        <f>SUM(C46:C48)</f>
        <v>12648897</v>
      </c>
      <c r="D45" s="20">
        <f>SUM(D46:D48)</f>
        <v>12209047.85</v>
      </c>
      <c r="E45" s="20">
        <f>SUM(E46:E48)</f>
        <v>0</v>
      </c>
      <c r="F45" s="20">
        <f t="shared" ref="F45:K45" si="21">SUM(F46:F48)</f>
        <v>0</v>
      </c>
      <c r="G45" s="20">
        <f t="shared" si="21"/>
        <v>883273.6</v>
      </c>
      <c r="H45" s="20">
        <f t="shared" si="21"/>
        <v>1042262.84</v>
      </c>
      <c r="I45" s="20">
        <f t="shared" si="21"/>
        <v>520548.5</v>
      </c>
      <c r="J45" s="20">
        <f t="shared" si="21"/>
        <v>3080484.26</v>
      </c>
      <c r="K45" s="20">
        <f t="shared" si="21"/>
        <v>1188214.8699999999</v>
      </c>
      <c r="L45" s="20">
        <f t="shared" ref="L45:M45" si="22">SUM(L46:L48)</f>
        <v>1471157.92</v>
      </c>
      <c r="M45" s="20">
        <f t="shared" si="22"/>
        <v>1097355.98</v>
      </c>
      <c r="N45" s="20">
        <f>SUM(N46:N48)</f>
        <v>9283297.9699999988</v>
      </c>
    </row>
    <row r="46" spans="1:14" ht="40" x14ac:dyDescent="0.35">
      <c r="A46" s="21" t="s">
        <v>69</v>
      </c>
      <c r="B46" s="21" t="s">
        <v>70</v>
      </c>
      <c r="C46" s="24">
        <v>4379457</v>
      </c>
      <c r="D46" s="24">
        <v>9056556.1999999993</v>
      </c>
      <c r="E46" s="24">
        <v>0</v>
      </c>
      <c r="F46" s="24">
        <v>0</v>
      </c>
      <c r="G46" s="24">
        <v>883273.6</v>
      </c>
      <c r="H46" s="24">
        <v>1042262.84</v>
      </c>
      <c r="I46" s="24">
        <v>520548.5</v>
      </c>
      <c r="J46" s="24">
        <v>3080484.26</v>
      </c>
      <c r="K46" s="24">
        <v>822413.69</v>
      </c>
      <c r="L46" s="24">
        <v>1105356.74</v>
      </c>
      <c r="M46" s="24">
        <v>1097355.98</v>
      </c>
      <c r="N46" s="24">
        <f t="shared" ref="N46:N48" si="23">SUM(E46:M46)</f>
        <v>8551695.6099999994</v>
      </c>
    </row>
    <row r="47" spans="1:14" ht="31.5" customHeight="1" x14ac:dyDescent="0.35">
      <c r="A47" s="21" t="s">
        <v>71</v>
      </c>
      <c r="B47" s="21" t="s">
        <v>72</v>
      </c>
      <c r="C47" s="24">
        <v>0</v>
      </c>
      <c r="D47" s="24">
        <v>1200000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365801.18</v>
      </c>
      <c r="L47" s="24">
        <v>365801.18</v>
      </c>
      <c r="M47" s="24">
        <v>0</v>
      </c>
      <c r="N47" s="24">
        <f t="shared" si="23"/>
        <v>731602.36</v>
      </c>
    </row>
    <row r="48" spans="1:14" ht="31.5" customHeight="1" x14ac:dyDescent="0.35">
      <c r="A48" s="21" t="s">
        <v>73</v>
      </c>
      <c r="B48" s="21" t="s">
        <v>74</v>
      </c>
      <c r="C48" s="24">
        <v>8269440</v>
      </c>
      <c r="D48" s="24">
        <v>1952491.65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f t="shared" si="23"/>
        <v>0</v>
      </c>
    </row>
    <row r="49" spans="1:14" ht="31.5" customHeight="1" x14ac:dyDescent="0.35">
      <c r="A49" s="18" t="s">
        <v>75</v>
      </c>
      <c r="B49" s="19" t="s">
        <v>76</v>
      </c>
      <c r="C49" s="20">
        <f>SUM(C50:C51)</f>
        <v>3665067</v>
      </c>
      <c r="D49" s="20">
        <f>SUM(D50:D51)</f>
        <v>0</v>
      </c>
      <c r="E49" s="20">
        <f>SUM(E50:E51)</f>
        <v>0</v>
      </c>
      <c r="F49" s="20">
        <f t="shared" ref="F49:K49" si="24">SUM(F50:F51)</f>
        <v>0</v>
      </c>
      <c r="G49" s="20">
        <f t="shared" si="24"/>
        <v>0</v>
      </c>
      <c r="H49" s="20">
        <f t="shared" si="24"/>
        <v>0</v>
      </c>
      <c r="I49" s="20">
        <f t="shared" si="24"/>
        <v>0</v>
      </c>
      <c r="J49" s="20">
        <f t="shared" si="24"/>
        <v>0</v>
      </c>
      <c r="K49" s="20">
        <f t="shared" si="24"/>
        <v>0</v>
      </c>
      <c r="L49" s="20">
        <f t="shared" ref="L49:M49" si="25">SUM(L50:L51)</f>
        <v>0</v>
      </c>
      <c r="M49" s="20">
        <f t="shared" si="25"/>
        <v>197030.46</v>
      </c>
      <c r="N49" s="20">
        <f>SUM(N50:N51)</f>
        <v>197030.46</v>
      </c>
    </row>
    <row r="50" spans="1:14" ht="31.5" customHeight="1" x14ac:dyDescent="0.35">
      <c r="A50" s="21" t="s">
        <v>77</v>
      </c>
      <c r="B50" s="21" t="s">
        <v>78</v>
      </c>
      <c r="C50" s="24">
        <v>2500000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f t="shared" ref="N50:N51" si="26">SUM(E50:M50)</f>
        <v>0</v>
      </c>
    </row>
    <row r="51" spans="1:14" ht="31.5" customHeight="1" x14ac:dyDescent="0.35">
      <c r="A51" s="21" t="s">
        <v>79</v>
      </c>
      <c r="B51" s="21" t="s">
        <v>80</v>
      </c>
      <c r="C51" s="24">
        <v>1165067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197030.46</v>
      </c>
      <c r="N51" s="24">
        <f t="shared" si="26"/>
        <v>197030.46</v>
      </c>
    </row>
    <row r="52" spans="1:14" ht="54.5" customHeight="1" x14ac:dyDescent="0.35">
      <c r="A52" s="18" t="s">
        <v>81</v>
      </c>
      <c r="B52" s="19" t="s">
        <v>82</v>
      </c>
      <c r="C52" s="20">
        <f>SUM(C53:C54)</f>
        <v>4263530</v>
      </c>
      <c r="D52" s="20">
        <f>SUM(D53:D54)</f>
        <v>5246075.55</v>
      </c>
      <c r="E52" s="20">
        <f>SUM(E53:E54)</f>
        <v>0</v>
      </c>
      <c r="F52" s="20">
        <f t="shared" ref="F52:K52" si="27">SUM(F53:F54)</f>
        <v>0</v>
      </c>
      <c r="G52" s="20">
        <f t="shared" si="27"/>
        <v>0</v>
      </c>
      <c r="H52" s="20">
        <f t="shared" si="27"/>
        <v>0</v>
      </c>
      <c r="I52" s="20">
        <f t="shared" si="27"/>
        <v>157189.96</v>
      </c>
      <c r="J52" s="20">
        <f t="shared" si="27"/>
        <v>149384.65</v>
      </c>
      <c r="K52" s="20">
        <f t="shared" si="27"/>
        <v>793713.23</v>
      </c>
      <c r="L52" s="20">
        <f t="shared" ref="L52:M52" si="28">SUM(L53:L54)</f>
        <v>709765.47000000009</v>
      </c>
      <c r="M52" s="20">
        <f t="shared" si="28"/>
        <v>272304.12</v>
      </c>
      <c r="N52" s="20">
        <f>SUM(N53:N54)</f>
        <v>2082357.4300000002</v>
      </c>
    </row>
    <row r="53" spans="1:14" ht="60" x14ac:dyDescent="0.35">
      <c r="A53" s="21" t="s">
        <v>83</v>
      </c>
      <c r="B53" s="21" t="s">
        <v>84</v>
      </c>
      <c r="C53" s="24">
        <v>200000</v>
      </c>
      <c r="D53" s="24">
        <v>840975.55</v>
      </c>
      <c r="E53" s="24">
        <v>0</v>
      </c>
      <c r="F53" s="24">
        <v>0</v>
      </c>
      <c r="G53" s="24">
        <v>0</v>
      </c>
      <c r="H53" s="24">
        <v>0</v>
      </c>
      <c r="I53" s="24">
        <v>79260.399999999994</v>
      </c>
      <c r="J53" s="24">
        <v>149384.65</v>
      </c>
      <c r="K53" s="24">
        <v>85003.15</v>
      </c>
      <c r="L53" s="24">
        <v>84995.55</v>
      </c>
      <c r="M53" s="24">
        <v>0</v>
      </c>
      <c r="N53" s="24">
        <f t="shared" ref="N53:N54" si="29">SUM(E53:M53)</f>
        <v>398643.74999999994</v>
      </c>
    </row>
    <row r="54" spans="1:14" ht="60" x14ac:dyDescent="0.35">
      <c r="A54" s="21" t="s">
        <v>85</v>
      </c>
      <c r="B54" s="21" t="s">
        <v>86</v>
      </c>
      <c r="C54" s="24">
        <v>4063530</v>
      </c>
      <c r="D54" s="24">
        <v>4405100</v>
      </c>
      <c r="E54" s="24">
        <v>0</v>
      </c>
      <c r="F54" s="24">
        <v>0</v>
      </c>
      <c r="G54" s="24">
        <v>0</v>
      </c>
      <c r="H54" s="24">
        <v>0</v>
      </c>
      <c r="I54" s="24">
        <v>77929.56</v>
      </c>
      <c r="J54" s="24">
        <v>0</v>
      </c>
      <c r="K54" s="24">
        <v>708710.08</v>
      </c>
      <c r="L54" s="24">
        <v>624769.92000000004</v>
      </c>
      <c r="M54" s="24">
        <v>272304.12</v>
      </c>
      <c r="N54" s="24">
        <f t="shared" si="29"/>
        <v>1683713.6800000002</v>
      </c>
    </row>
    <row r="55" spans="1:14" ht="80" x14ac:dyDescent="0.35">
      <c r="A55" s="18" t="s">
        <v>87</v>
      </c>
      <c r="B55" s="19" t="s">
        <v>88</v>
      </c>
      <c r="C55" s="20">
        <f>SUM(C56:C60)</f>
        <v>156680933</v>
      </c>
      <c r="D55" s="20">
        <f>SUM(D56:D60)</f>
        <v>-50472863.710000001</v>
      </c>
      <c r="E55" s="20">
        <f>SUM(E56:E60)</f>
        <v>0</v>
      </c>
      <c r="F55" s="20">
        <f t="shared" ref="F55:K55" si="30">SUM(F56:F60)</f>
        <v>0</v>
      </c>
      <c r="G55" s="20">
        <f t="shared" si="30"/>
        <v>0</v>
      </c>
      <c r="H55" s="20">
        <f t="shared" si="30"/>
        <v>0</v>
      </c>
      <c r="I55" s="20">
        <f t="shared" si="30"/>
        <v>334152.24</v>
      </c>
      <c r="J55" s="20">
        <f t="shared" si="30"/>
        <v>1505607.35</v>
      </c>
      <c r="K55" s="20">
        <f t="shared" si="30"/>
        <v>1785398.8599999999</v>
      </c>
      <c r="L55" s="20">
        <f t="shared" ref="L55:M55" si="31">SUM(L56:L60)</f>
        <v>2868203.62</v>
      </c>
      <c r="M55" s="20">
        <f t="shared" si="31"/>
        <v>2340146.16</v>
      </c>
      <c r="N55" s="20">
        <f>SUM(N56:N60)</f>
        <v>8833508.2300000004</v>
      </c>
    </row>
    <row r="56" spans="1:14" ht="31.5" customHeight="1" x14ac:dyDescent="0.35">
      <c r="A56" s="21" t="s">
        <v>89</v>
      </c>
      <c r="B56" s="21" t="s">
        <v>90</v>
      </c>
      <c r="C56" s="24">
        <v>29430933</v>
      </c>
      <c r="D56" s="24">
        <v>100000</v>
      </c>
      <c r="E56" s="24">
        <v>0</v>
      </c>
      <c r="F56" s="24">
        <v>0</v>
      </c>
      <c r="G56" s="24">
        <v>0</v>
      </c>
      <c r="H56" s="24">
        <v>0</v>
      </c>
      <c r="I56" s="24">
        <v>16182.24</v>
      </c>
      <c r="J56" s="24">
        <v>300</v>
      </c>
      <c r="K56" s="24">
        <v>0</v>
      </c>
      <c r="L56" s="24">
        <v>10603.41</v>
      </c>
      <c r="M56" s="24">
        <v>16148.44</v>
      </c>
      <c r="N56" s="24">
        <f t="shared" ref="N56:N60" si="32">SUM(E56:M56)</f>
        <v>43234.09</v>
      </c>
    </row>
    <row r="57" spans="1:14" ht="40" x14ac:dyDescent="0.35">
      <c r="A57" s="21" t="s">
        <v>91</v>
      </c>
      <c r="B57" s="21" t="s">
        <v>92</v>
      </c>
      <c r="C57" s="24">
        <v>0</v>
      </c>
      <c r="D57" s="24">
        <v>468000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3000</v>
      </c>
      <c r="L57" s="24">
        <v>531</v>
      </c>
      <c r="M57" s="24">
        <v>12791.2</v>
      </c>
      <c r="N57" s="24">
        <f t="shared" si="32"/>
        <v>16322.2</v>
      </c>
    </row>
    <row r="58" spans="1:14" ht="80" x14ac:dyDescent="0.35">
      <c r="A58" s="21" t="s">
        <v>93</v>
      </c>
      <c r="B58" s="21" t="s">
        <v>94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500000</v>
      </c>
      <c r="L58" s="24">
        <v>0</v>
      </c>
      <c r="M58" s="24">
        <v>0</v>
      </c>
      <c r="N58" s="24">
        <f t="shared" si="32"/>
        <v>500000</v>
      </c>
    </row>
    <row r="59" spans="1:14" ht="40" x14ac:dyDescent="0.35">
      <c r="A59" s="21" t="s">
        <v>95</v>
      </c>
      <c r="B59" s="21" t="s">
        <v>96</v>
      </c>
      <c r="C59" s="24">
        <v>127250000</v>
      </c>
      <c r="D59" s="24">
        <v>-52970971.710000001</v>
      </c>
      <c r="E59" s="24">
        <v>0</v>
      </c>
      <c r="F59" s="24">
        <v>0</v>
      </c>
      <c r="G59" s="24">
        <v>0</v>
      </c>
      <c r="H59" s="24">
        <v>0</v>
      </c>
      <c r="I59" s="24">
        <v>317970</v>
      </c>
      <c r="J59" s="24">
        <v>1076200</v>
      </c>
      <c r="K59" s="24">
        <v>1042860</v>
      </c>
      <c r="L59" s="24">
        <v>2320160</v>
      </c>
      <c r="M59" s="24">
        <v>1357830</v>
      </c>
      <c r="N59" s="24">
        <f t="shared" si="32"/>
        <v>6115020</v>
      </c>
    </row>
    <row r="60" spans="1:14" ht="40" x14ac:dyDescent="0.35">
      <c r="A60" s="21" t="s">
        <v>97</v>
      </c>
      <c r="B60" s="21" t="s">
        <v>98</v>
      </c>
      <c r="C60" s="24">
        <v>0</v>
      </c>
      <c r="D60" s="24">
        <v>1930108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429107.35</v>
      </c>
      <c r="K60" s="24">
        <v>239538.86</v>
      </c>
      <c r="L60" s="24">
        <v>536909.21</v>
      </c>
      <c r="M60" s="24">
        <v>953376.52</v>
      </c>
      <c r="N60" s="24">
        <f t="shared" si="32"/>
        <v>2158931.94</v>
      </c>
    </row>
    <row r="61" spans="1:14" ht="60" x14ac:dyDescent="0.35">
      <c r="A61" s="18" t="s">
        <v>99</v>
      </c>
      <c r="B61" s="19" t="s">
        <v>100</v>
      </c>
      <c r="C61" s="20">
        <f>SUM(C63)</f>
        <v>17381079</v>
      </c>
      <c r="D61" s="20">
        <f>SUM(D62:D63)</f>
        <v>-1135980</v>
      </c>
      <c r="E61" s="20">
        <f t="shared" ref="E61:N61" si="33">SUM(E62:E63)</f>
        <v>0</v>
      </c>
      <c r="F61" s="20">
        <f t="shared" si="33"/>
        <v>0</v>
      </c>
      <c r="G61" s="20">
        <f t="shared" si="33"/>
        <v>0</v>
      </c>
      <c r="H61" s="20">
        <f t="shared" si="33"/>
        <v>0</v>
      </c>
      <c r="I61" s="20">
        <f t="shared" si="33"/>
        <v>0</v>
      </c>
      <c r="J61" s="20">
        <f t="shared" si="33"/>
        <v>0</v>
      </c>
      <c r="K61" s="20">
        <f t="shared" si="33"/>
        <v>107923.89</v>
      </c>
      <c r="L61" s="20">
        <f t="shared" si="33"/>
        <v>693236.91</v>
      </c>
      <c r="M61" s="20">
        <f t="shared" si="33"/>
        <v>1148557.0699999998</v>
      </c>
      <c r="N61" s="20">
        <f t="shared" si="33"/>
        <v>1949717.87</v>
      </c>
    </row>
    <row r="62" spans="1:14" ht="40" x14ac:dyDescent="0.35">
      <c r="A62" s="21" t="s">
        <v>245</v>
      </c>
      <c r="B62" s="21" t="s">
        <v>246</v>
      </c>
      <c r="C62" s="24"/>
      <c r="D62" s="24">
        <v>164020</v>
      </c>
      <c r="E62" s="24"/>
      <c r="F62" s="24"/>
      <c r="G62" s="24"/>
      <c r="H62" s="24"/>
      <c r="I62" s="24"/>
      <c r="J62" s="24"/>
      <c r="K62" s="24"/>
      <c r="L62" s="24"/>
      <c r="M62" s="24">
        <v>149564</v>
      </c>
      <c r="N62" s="24">
        <f>SUM(E62:M62)</f>
        <v>149564</v>
      </c>
    </row>
    <row r="63" spans="1:14" ht="31.5" customHeight="1" x14ac:dyDescent="0.35">
      <c r="A63" s="21" t="s">
        <v>101</v>
      </c>
      <c r="B63" s="21" t="s">
        <v>102</v>
      </c>
      <c r="C63" s="24">
        <v>17381079</v>
      </c>
      <c r="D63" s="24">
        <v>-1300000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107923.89</v>
      </c>
      <c r="L63" s="24">
        <v>693236.91</v>
      </c>
      <c r="M63" s="24">
        <v>998993.07</v>
      </c>
      <c r="N63" s="24">
        <f>SUM(E63:M63)</f>
        <v>1800153.87</v>
      </c>
    </row>
    <row r="64" spans="1:14" ht="40" x14ac:dyDescent="0.35">
      <c r="A64" s="15">
        <v>2.2999999999999998</v>
      </c>
      <c r="B64" s="15" t="s">
        <v>103</v>
      </c>
      <c r="C64" s="16">
        <f t="shared" ref="C64:N64" si="34">C65+C69+C74+C81+C86+C91+C94</f>
        <v>38955207</v>
      </c>
      <c r="D64" s="16">
        <f t="shared" si="34"/>
        <v>16323000</v>
      </c>
      <c r="E64" s="16">
        <f t="shared" si="34"/>
        <v>0</v>
      </c>
      <c r="F64" s="16">
        <f t="shared" si="34"/>
        <v>0</v>
      </c>
      <c r="G64" s="16">
        <f t="shared" si="34"/>
        <v>0</v>
      </c>
      <c r="H64" s="16">
        <f t="shared" si="34"/>
        <v>0</v>
      </c>
      <c r="I64" s="16">
        <f t="shared" si="34"/>
        <v>2823491.93</v>
      </c>
      <c r="J64" s="16">
        <f t="shared" si="34"/>
        <v>1031707.6400000001</v>
      </c>
      <c r="K64" s="16">
        <f t="shared" si="34"/>
        <v>3116614.1100000003</v>
      </c>
      <c r="L64" s="16">
        <f t="shared" si="34"/>
        <v>1955584.02</v>
      </c>
      <c r="M64" s="16">
        <f t="shared" si="34"/>
        <v>1657682.32</v>
      </c>
      <c r="N64" s="16">
        <f t="shared" si="34"/>
        <v>10585080.02</v>
      </c>
    </row>
    <row r="65" spans="1:14" ht="60" x14ac:dyDescent="0.35">
      <c r="A65" s="18" t="s">
        <v>104</v>
      </c>
      <c r="B65" s="19" t="s">
        <v>105</v>
      </c>
      <c r="C65" s="20">
        <f>SUM(C66:C68)</f>
        <v>1770000</v>
      </c>
      <c r="D65" s="20">
        <f>SUM(D66:D68)</f>
        <v>-370000</v>
      </c>
      <c r="E65" s="20">
        <f>SUM(E66:E68)</f>
        <v>0</v>
      </c>
      <c r="F65" s="20">
        <f t="shared" ref="F65:K65" si="35">SUM(F66:F68)</f>
        <v>0</v>
      </c>
      <c r="G65" s="20">
        <f t="shared" si="35"/>
        <v>0</v>
      </c>
      <c r="H65" s="20">
        <f t="shared" si="35"/>
        <v>0</v>
      </c>
      <c r="I65" s="20">
        <f t="shared" si="35"/>
        <v>103697.44</v>
      </c>
      <c r="J65" s="20">
        <f t="shared" si="35"/>
        <v>0</v>
      </c>
      <c r="K65" s="20">
        <f t="shared" si="35"/>
        <v>29773.200000000001</v>
      </c>
      <c r="L65" s="20">
        <f t="shared" ref="L65:M65" si="36">SUM(L66:L68)</f>
        <v>223015</v>
      </c>
      <c r="M65" s="20">
        <f t="shared" si="36"/>
        <v>150407.44</v>
      </c>
      <c r="N65" s="20">
        <f>SUM(N66:N68)</f>
        <v>506893.08</v>
      </c>
    </row>
    <row r="66" spans="1:14" ht="40" x14ac:dyDescent="0.35">
      <c r="A66" s="21" t="s">
        <v>106</v>
      </c>
      <c r="B66" s="21" t="s">
        <v>107</v>
      </c>
      <c r="C66" s="24">
        <v>1620000</v>
      </c>
      <c r="D66" s="24">
        <v>-370000</v>
      </c>
      <c r="E66" s="24">
        <v>0</v>
      </c>
      <c r="F66" s="24">
        <v>0</v>
      </c>
      <c r="G66" s="24">
        <v>0</v>
      </c>
      <c r="H66" s="24">
        <v>0</v>
      </c>
      <c r="I66" s="24">
        <v>103697.44</v>
      </c>
      <c r="J66" s="24">
        <v>0</v>
      </c>
      <c r="K66" s="24">
        <v>25682.2</v>
      </c>
      <c r="L66" s="24">
        <v>223015</v>
      </c>
      <c r="M66" s="24">
        <v>136215.44</v>
      </c>
      <c r="N66" s="24">
        <f t="shared" ref="N66:N68" si="37">SUM(E66:M66)</f>
        <v>488610.08</v>
      </c>
    </row>
    <row r="67" spans="1:14" ht="40" x14ac:dyDescent="0.35">
      <c r="A67" s="21" t="s">
        <v>108</v>
      </c>
      <c r="B67" s="21" t="s">
        <v>109</v>
      </c>
      <c r="C67" s="24">
        <v>100000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4091</v>
      </c>
      <c r="L67" s="24">
        <v>0</v>
      </c>
      <c r="M67" s="24">
        <v>0</v>
      </c>
      <c r="N67" s="24">
        <f t="shared" si="37"/>
        <v>4091</v>
      </c>
    </row>
    <row r="68" spans="1:14" ht="40" x14ac:dyDescent="0.35">
      <c r="A68" s="21" t="s">
        <v>110</v>
      </c>
      <c r="B68" s="21" t="s">
        <v>111</v>
      </c>
      <c r="C68" s="24">
        <v>50000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14192</v>
      </c>
      <c r="N68" s="24">
        <f t="shared" si="37"/>
        <v>14192</v>
      </c>
    </row>
    <row r="69" spans="1:14" ht="31.5" customHeight="1" x14ac:dyDescent="0.35">
      <c r="A69" s="18" t="s">
        <v>112</v>
      </c>
      <c r="B69" s="19" t="s">
        <v>113</v>
      </c>
      <c r="C69" s="20">
        <f>SUM(C70:C73)</f>
        <v>6322195</v>
      </c>
      <c r="D69" s="20">
        <f>SUM(D70:D73)</f>
        <v>-1229000</v>
      </c>
      <c r="E69" s="20">
        <f>SUM(E70:E73)</f>
        <v>0</v>
      </c>
      <c r="F69" s="20">
        <f t="shared" ref="F69:K69" si="38">SUM(F70:F73)</f>
        <v>0</v>
      </c>
      <c r="G69" s="20">
        <f t="shared" si="38"/>
        <v>0</v>
      </c>
      <c r="H69" s="20">
        <f t="shared" si="38"/>
        <v>0</v>
      </c>
      <c r="I69" s="20">
        <f t="shared" si="38"/>
        <v>0</v>
      </c>
      <c r="J69" s="20">
        <f t="shared" si="38"/>
        <v>0</v>
      </c>
      <c r="K69" s="20">
        <f t="shared" si="38"/>
        <v>68091.899999999994</v>
      </c>
      <c r="L69" s="20">
        <f t="shared" ref="L69:M69" si="39">SUM(L70:L73)</f>
        <v>70894.399999999994</v>
      </c>
      <c r="M69" s="20">
        <f t="shared" si="39"/>
        <v>2865</v>
      </c>
      <c r="N69" s="20">
        <f>SUM(N70:N73)</f>
        <v>141851.29999999999</v>
      </c>
    </row>
    <row r="70" spans="1:14" ht="40" x14ac:dyDescent="0.35">
      <c r="A70" s="21" t="s">
        <v>114</v>
      </c>
      <c r="B70" s="21" t="s">
        <v>115</v>
      </c>
      <c r="C70" s="24">
        <v>0</v>
      </c>
      <c r="D70" s="24">
        <v>15000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6136</v>
      </c>
      <c r="L70" s="24">
        <v>41276.400000000001</v>
      </c>
      <c r="M70" s="24">
        <v>270</v>
      </c>
      <c r="N70" s="24">
        <f t="shared" ref="N70:N73" si="40">SUM(E70:M70)</f>
        <v>47682.400000000001</v>
      </c>
    </row>
    <row r="71" spans="1:14" ht="31.5" customHeight="1" x14ac:dyDescent="0.35">
      <c r="A71" s="21" t="s">
        <v>116</v>
      </c>
      <c r="B71" s="21" t="s">
        <v>117</v>
      </c>
      <c r="C71" s="24">
        <v>50000</v>
      </c>
      <c r="D71" s="24">
        <v>61000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61955.9</v>
      </c>
      <c r="L71" s="24">
        <v>29618</v>
      </c>
      <c r="M71" s="24">
        <v>0</v>
      </c>
      <c r="N71" s="24">
        <f t="shared" si="40"/>
        <v>91573.9</v>
      </c>
    </row>
    <row r="72" spans="1:14" ht="40" x14ac:dyDescent="0.35">
      <c r="A72" s="21" t="s">
        <v>118</v>
      </c>
      <c r="B72" s="21" t="s">
        <v>119</v>
      </c>
      <c r="C72" s="24">
        <v>4006595</v>
      </c>
      <c r="D72" s="24">
        <v>195000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2595</v>
      </c>
      <c r="N72" s="24">
        <f t="shared" si="40"/>
        <v>2595</v>
      </c>
    </row>
    <row r="73" spans="1:14" ht="31.5" customHeight="1" x14ac:dyDescent="0.35">
      <c r="A73" s="21" t="s">
        <v>120</v>
      </c>
      <c r="B73" s="21" t="s">
        <v>121</v>
      </c>
      <c r="C73" s="24">
        <v>2265600</v>
      </c>
      <c r="D73" s="24">
        <v>-1500000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f t="shared" si="40"/>
        <v>0</v>
      </c>
    </row>
    <row r="74" spans="1:14" ht="40" x14ac:dyDescent="0.35">
      <c r="A74" s="18" t="s">
        <v>122</v>
      </c>
      <c r="B74" s="19" t="s">
        <v>123</v>
      </c>
      <c r="C74" s="20">
        <f>SUM(C75:C80)</f>
        <v>3049000</v>
      </c>
      <c r="D74" s="20">
        <f>SUM(D75:D80)</f>
        <v>737700</v>
      </c>
      <c r="E74" s="20">
        <f>SUM(E75:E80)</f>
        <v>0</v>
      </c>
      <c r="F74" s="20">
        <f t="shared" ref="F74:K74" si="41">SUM(F75:F80)</f>
        <v>0</v>
      </c>
      <c r="G74" s="20">
        <f t="shared" si="41"/>
        <v>0</v>
      </c>
      <c r="H74" s="20">
        <f t="shared" si="41"/>
        <v>0</v>
      </c>
      <c r="I74" s="20">
        <f t="shared" si="41"/>
        <v>0</v>
      </c>
      <c r="J74" s="20">
        <f t="shared" si="41"/>
        <v>31275.43</v>
      </c>
      <c r="K74" s="20">
        <f t="shared" si="41"/>
        <v>216252.42</v>
      </c>
      <c r="L74" s="20">
        <f t="shared" ref="L74:M74" si="42">SUM(L75:L80)</f>
        <v>27735.79</v>
      </c>
      <c r="M74" s="20">
        <f t="shared" si="42"/>
        <v>20324</v>
      </c>
      <c r="N74" s="20">
        <f>SUM(N75:N80)</f>
        <v>295587.64</v>
      </c>
    </row>
    <row r="75" spans="1:14" ht="31.5" customHeight="1" x14ac:dyDescent="0.35">
      <c r="A75" s="21" t="s">
        <v>124</v>
      </c>
      <c r="B75" s="21" t="s">
        <v>125</v>
      </c>
      <c r="C75" s="24">
        <v>1144000</v>
      </c>
      <c r="D75" s="24">
        <v>690000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68676</v>
      </c>
      <c r="L75" s="24"/>
      <c r="M75" s="24">
        <v>3515</v>
      </c>
      <c r="N75" s="24">
        <f t="shared" ref="N75:N80" si="43">SUM(E75:M75)</f>
        <v>72191</v>
      </c>
    </row>
    <row r="76" spans="1:14" ht="31.5" customHeight="1" x14ac:dyDescent="0.35">
      <c r="A76" s="21" t="s">
        <v>126</v>
      </c>
      <c r="B76" s="21" t="s">
        <v>127</v>
      </c>
      <c r="C76" s="24">
        <v>1055000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31275.43</v>
      </c>
      <c r="K76" s="24">
        <v>61979.25</v>
      </c>
      <c r="L76" s="24">
        <v>20039.400000000001</v>
      </c>
      <c r="M76" s="24">
        <v>16809</v>
      </c>
      <c r="N76" s="24">
        <f t="shared" si="43"/>
        <v>130103.07999999999</v>
      </c>
    </row>
    <row r="77" spans="1:14" ht="31.5" customHeight="1" x14ac:dyDescent="0.35">
      <c r="A77" s="21" t="s">
        <v>128</v>
      </c>
      <c r="B77" s="21" t="s">
        <v>129</v>
      </c>
      <c r="C77" s="24">
        <v>850000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55397.79</v>
      </c>
      <c r="L77" s="24">
        <v>7696.39</v>
      </c>
      <c r="M77" s="24">
        <v>0</v>
      </c>
      <c r="N77" s="24">
        <f t="shared" si="43"/>
        <v>63094.18</v>
      </c>
    </row>
    <row r="78" spans="1:14" ht="31.5" customHeight="1" x14ac:dyDescent="0.35">
      <c r="A78" s="21" t="s">
        <v>248</v>
      </c>
      <c r="B78" s="21" t="s">
        <v>249</v>
      </c>
      <c r="C78" s="24">
        <v>0</v>
      </c>
      <c r="D78" s="24">
        <v>15000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f t="shared" si="43"/>
        <v>0</v>
      </c>
    </row>
    <row r="79" spans="1:14" ht="31.5" customHeight="1" x14ac:dyDescent="0.35">
      <c r="A79" s="21" t="s">
        <v>232</v>
      </c>
      <c r="B79" s="21" t="s">
        <v>233</v>
      </c>
      <c r="C79" s="24">
        <v>0</v>
      </c>
      <c r="D79" s="24">
        <v>30000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29999.38</v>
      </c>
      <c r="L79" s="24">
        <v>0</v>
      </c>
      <c r="M79" s="24">
        <v>0</v>
      </c>
      <c r="N79" s="24">
        <f t="shared" si="43"/>
        <v>29999.38</v>
      </c>
    </row>
    <row r="80" spans="1:14" ht="40" x14ac:dyDescent="0.35">
      <c r="A80" s="21" t="s">
        <v>130</v>
      </c>
      <c r="B80" s="21" t="s">
        <v>131</v>
      </c>
      <c r="C80" s="24">
        <v>0</v>
      </c>
      <c r="D80" s="24">
        <v>2700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200</v>
      </c>
      <c r="L80" s="24">
        <v>0</v>
      </c>
      <c r="M80" s="24">
        <v>0</v>
      </c>
      <c r="N80" s="24">
        <f t="shared" si="43"/>
        <v>200</v>
      </c>
    </row>
    <row r="81" spans="1:14" ht="40" x14ac:dyDescent="0.35">
      <c r="A81" s="18" t="s">
        <v>132</v>
      </c>
      <c r="B81" s="19" t="s">
        <v>133</v>
      </c>
      <c r="C81" s="20">
        <f>SUM(C82:C85)</f>
        <v>2480000</v>
      </c>
      <c r="D81" s="20">
        <f>SUM(D82:D85)</f>
        <v>-441000</v>
      </c>
      <c r="E81" s="20">
        <f>SUM(E82:E85)</f>
        <v>0</v>
      </c>
      <c r="F81" s="20">
        <f t="shared" ref="F81:K81" si="44">SUM(F82:F85)</f>
        <v>0</v>
      </c>
      <c r="G81" s="20">
        <f t="shared" si="44"/>
        <v>0</v>
      </c>
      <c r="H81" s="20">
        <f t="shared" si="44"/>
        <v>0</v>
      </c>
      <c r="I81" s="20">
        <f t="shared" si="44"/>
        <v>0</v>
      </c>
      <c r="J81" s="20">
        <f t="shared" si="44"/>
        <v>0</v>
      </c>
      <c r="K81" s="20">
        <f t="shared" si="44"/>
        <v>428354</v>
      </c>
      <c r="L81" s="20">
        <f t="shared" ref="L81:M81" si="45">SUM(L82:L85)</f>
        <v>30026.59</v>
      </c>
      <c r="M81" s="20">
        <f t="shared" si="45"/>
        <v>6886.27</v>
      </c>
      <c r="N81" s="20">
        <f>SUM(N82:N85)</f>
        <v>465266.86</v>
      </c>
    </row>
    <row r="82" spans="1:14" ht="31.5" customHeight="1" x14ac:dyDescent="0.35">
      <c r="A82" s="21" t="s">
        <v>134</v>
      </c>
      <c r="B82" s="21" t="s">
        <v>135</v>
      </c>
      <c r="C82" s="24">
        <v>500000</v>
      </c>
      <c r="D82" s="24">
        <v>-411000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2360</v>
      </c>
      <c r="M82" s="24">
        <v>0</v>
      </c>
      <c r="N82" s="24">
        <f t="shared" ref="N82:N85" si="46">SUM(E82:M82)</f>
        <v>2360</v>
      </c>
    </row>
    <row r="83" spans="1:14" ht="31.5" customHeight="1" x14ac:dyDescent="0.35">
      <c r="A83" s="21" t="s">
        <v>136</v>
      </c>
      <c r="B83" s="21" t="s">
        <v>137</v>
      </c>
      <c r="C83" s="24">
        <v>1450000</v>
      </c>
      <c r="D83" s="24">
        <v>320000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410854</v>
      </c>
      <c r="L83" s="24"/>
      <c r="M83" s="24">
        <v>0</v>
      </c>
      <c r="N83" s="24">
        <f t="shared" si="46"/>
        <v>410854</v>
      </c>
    </row>
    <row r="84" spans="1:14" ht="31.5" customHeight="1" x14ac:dyDescent="0.35">
      <c r="A84" s="21" t="s">
        <v>138</v>
      </c>
      <c r="B84" s="21" t="s">
        <v>139</v>
      </c>
      <c r="C84" s="24">
        <v>150000</v>
      </c>
      <c r="D84" s="24">
        <v>-100000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f t="shared" si="46"/>
        <v>0</v>
      </c>
    </row>
    <row r="85" spans="1:14" ht="31.5" customHeight="1" x14ac:dyDescent="0.35">
      <c r="A85" s="21" t="s">
        <v>140</v>
      </c>
      <c r="B85" s="21" t="s">
        <v>141</v>
      </c>
      <c r="C85" s="24">
        <v>380000</v>
      </c>
      <c r="D85" s="24">
        <v>-250000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17500</v>
      </c>
      <c r="L85" s="24">
        <v>27666.59</v>
      </c>
      <c r="M85" s="24">
        <v>6886.27</v>
      </c>
      <c r="N85" s="24">
        <f t="shared" si="46"/>
        <v>52052.86</v>
      </c>
    </row>
    <row r="86" spans="1:14" ht="80" x14ac:dyDescent="0.35">
      <c r="A86" s="18" t="s">
        <v>142</v>
      </c>
      <c r="B86" s="19" t="s">
        <v>143</v>
      </c>
      <c r="C86" s="20">
        <f>SUM(C87:C90)</f>
        <v>970000</v>
      </c>
      <c r="D86" s="20">
        <f>SUM(D87:D90)</f>
        <v>820500</v>
      </c>
      <c r="E86" s="20">
        <f>SUM(E87:E90)</f>
        <v>0</v>
      </c>
      <c r="F86" s="20">
        <f t="shared" ref="F86:K86" si="47">SUM(F87:F90)</f>
        <v>0</v>
      </c>
      <c r="G86" s="20">
        <f t="shared" si="47"/>
        <v>0</v>
      </c>
      <c r="H86" s="20">
        <f t="shared" si="47"/>
        <v>0</v>
      </c>
      <c r="I86" s="20">
        <f t="shared" si="47"/>
        <v>0</v>
      </c>
      <c r="J86" s="20">
        <f t="shared" si="47"/>
        <v>0</v>
      </c>
      <c r="K86" s="20">
        <f t="shared" si="47"/>
        <v>50280.74</v>
      </c>
      <c r="L86" s="20">
        <f t="shared" ref="L86:M86" si="48">SUM(L87:L90)</f>
        <v>95032.39</v>
      </c>
      <c r="M86" s="20">
        <f t="shared" si="48"/>
        <v>289160.36</v>
      </c>
      <c r="N86" s="20">
        <f>SUM(N87:N90)</f>
        <v>434473.48999999993</v>
      </c>
    </row>
    <row r="87" spans="1:14" ht="40" x14ac:dyDescent="0.35">
      <c r="A87" s="21" t="s">
        <v>144</v>
      </c>
      <c r="B87" s="21" t="s">
        <v>145</v>
      </c>
      <c r="C87" s="24">
        <v>100000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190</v>
      </c>
      <c r="L87" s="24">
        <v>0</v>
      </c>
      <c r="M87" s="24">
        <v>0</v>
      </c>
      <c r="N87" s="24">
        <f t="shared" ref="N87:N90" si="49">SUM(E87:M87)</f>
        <v>190</v>
      </c>
    </row>
    <row r="88" spans="1:14" ht="40" x14ac:dyDescent="0.35">
      <c r="A88" s="21" t="s">
        <v>146</v>
      </c>
      <c r="B88" s="21" t="s">
        <v>147</v>
      </c>
      <c r="C88" s="24">
        <v>170000</v>
      </c>
      <c r="D88" s="24">
        <v>10000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3860</v>
      </c>
      <c r="L88" s="24">
        <v>27347.42</v>
      </c>
      <c r="M88" s="24">
        <v>0</v>
      </c>
      <c r="N88" s="24">
        <f t="shared" si="49"/>
        <v>31207.42</v>
      </c>
    </row>
    <row r="89" spans="1:14" ht="40" x14ac:dyDescent="0.35">
      <c r="A89" s="21" t="s">
        <v>148</v>
      </c>
      <c r="B89" s="21" t="s">
        <v>149</v>
      </c>
      <c r="C89" s="24">
        <v>650000</v>
      </c>
      <c r="D89" s="24">
        <v>810500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46230.74</v>
      </c>
      <c r="L89" s="24">
        <v>67684.97</v>
      </c>
      <c r="M89" s="24">
        <v>289160.36</v>
      </c>
      <c r="N89" s="24">
        <f t="shared" si="49"/>
        <v>403076.06999999995</v>
      </c>
    </row>
    <row r="90" spans="1:14" ht="31.5" customHeight="1" x14ac:dyDescent="0.35">
      <c r="A90" s="21" t="s">
        <v>150</v>
      </c>
      <c r="B90" s="21" t="s">
        <v>151</v>
      </c>
      <c r="C90" s="24">
        <v>50000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f t="shared" si="49"/>
        <v>0</v>
      </c>
    </row>
    <row r="91" spans="1:14" ht="80" x14ac:dyDescent="0.35">
      <c r="A91" s="18" t="s">
        <v>152</v>
      </c>
      <c r="B91" s="19" t="s">
        <v>153</v>
      </c>
      <c r="C91" s="20">
        <f t="shared" ref="C91:N91" si="50">SUM(C92:C93)</f>
        <v>17514012</v>
      </c>
      <c r="D91" s="20">
        <f t="shared" si="50"/>
        <v>-699020</v>
      </c>
      <c r="E91" s="20">
        <f t="shared" si="50"/>
        <v>0</v>
      </c>
      <c r="F91" s="20">
        <f t="shared" si="50"/>
        <v>0</v>
      </c>
      <c r="G91" s="20">
        <f t="shared" si="50"/>
        <v>0</v>
      </c>
      <c r="H91" s="20">
        <f t="shared" si="50"/>
        <v>0</v>
      </c>
      <c r="I91" s="20">
        <f t="shared" si="50"/>
        <v>2093414.51</v>
      </c>
      <c r="J91" s="20">
        <f t="shared" si="50"/>
        <v>816499.53</v>
      </c>
      <c r="K91" s="20">
        <f t="shared" si="50"/>
        <v>2008750.23</v>
      </c>
      <c r="L91" s="20">
        <f t="shared" si="50"/>
        <v>598688.28999999992</v>
      </c>
      <c r="M91" s="20">
        <f t="shared" si="50"/>
        <v>603367.26</v>
      </c>
      <c r="N91" s="20">
        <f t="shared" si="50"/>
        <v>6120719.8200000003</v>
      </c>
    </row>
    <row r="92" spans="1:14" ht="31.5" customHeight="1" x14ac:dyDescent="0.35">
      <c r="A92" s="21" t="s">
        <v>154</v>
      </c>
      <c r="B92" s="21" t="s">
        <v>155</v>
      </c>
      <c r="C92" s="24">
        <v>15949012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2093414.51</v>
      </c>
      <c r="J92" s="24">
        <v>806941.53</v>
      </c>
      <c r="K92" s="24">
        <v>1982212.44</v>
      </c>
      <c r="L92" s="24">
        <v>586115.46</v>
      </c>
      <c r="M92" s="24">
        <v>595597.25</v>
      </c>
      <c r="N92" s="24">
        <f t="shared" ref="N92:N93" si="51">SUM(E92:M92)</f>
        <v>6064281.1900000004</v>
      </c>
    </row>
    <row r="93" spans="1:14" ht="40" x14ac:dyDescent="0.35">
      <c r="A93" s="21" t="s">
        <v>156</v>
      </c>
      <c r="B93" s="21" t="s">
        <v>157</v>
      </c>
      <c r="C93" s="24">
        <v>1565000</v>
      </c>
      <c r="D93" s="24">
        <v>-699020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9558</v>
      </c>
      <c r="K93" s="24">
        <v>26537.79</v>
      </c>
      <c r="L93" s="24">
        <v>12572.83</v>
      </c>
      <c r="M93" s="24">
        <v>7770.01</v>
      </c>
      <c r="N93" s="24">
        <f t="shared" si="51"/>
        <v>56438.630000000005</v>
      </c>
    </row>
    <row r="94" spans="1:14" ht="40" x14ac:dyDescent="0.35">
      <c r="A94" s="18" t="s">
        <v>158</v>
      </c>
      <c r="B94" s="19" t="s">
        <v>159</v>
      </c>
      <c r="C94" s="20">
        <f>SUM(C95:C100)</f>
        <v>6850000</v>
      </c>
      <c r="D94" s="20">
        <f>SUM(D95:D100)</f>
        <v>17503820</v>
      </c>
      <c r="E94" s="20">
        <f>SUM(E95:E100)</f>
        <v>0</v>
      </c>
      <c r="F94" s="20">
        <f t="shared" ref="F94:K94" si="52">SUM(F95:F100)</f>
        <v>0</v>
      </c>
      <c r="G94" s="20">
        <f t="shared" si="52"/>
        <v>0</v>
      </c>
      <c r="H94" s="20">
        <f t="shared" si="52"/>
        <v>0</v>
      </c>
      <c r="I94" s="20">
        <f t="shared" si="52"/>
        <v>626379.98</v>
      </c>
      <c r="J94" s="20">
        <f t="shared" si="52"/>
        <v>183932.68000000002</v>
      </c>
      <c r="K94" s="20">
        <f t="shared" si="52"/>
        <v>315111.62</v>
      </c>
      <c r="L94" s="20">
        <f t="shared" ref="L94:M94" si="53">SUM(L95:L100)</f>
        <v>910191.56</v>
      </c>
      <c r="M94" s="20">
        <f t="shared" si="53"/>
        <v>584671.99</v>
      </c>
      <c r="N94" s="20">
        <f>SUM(N95:N100)</f>
        <v>2620287.83</v>
      </c>
    </row>
    <row r="95" spans="1:14" ht="40" x14ac:dyDescent="0.35">
      <c r="A95" s="21" t="s">
        <v>160</v>
      </c>
      <c r="B95" s="21" t="s">
        <v>161</v>
      </c>
      <c r="C95" s="24">
        <v>2050000</v>
      </c>
      <c r="D95" s="24">
        <v>-1015000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68581.600000000006</v>
      </c>
      <c r="K95" s="24">
        <v>298.95</v>
      </c>
      <c r="L95" s="24">
        <v>1828.45</v>
      </c>
      <c r="M95" s="24">
        <v>105955.43</v>
      </c>
      <c r="N95" s="24">
        <f t="shared" ref="N95:N100" si="54">SUM(E95:M95)</f>
        <v>176664.43</v>
      </c>
    </row>
    <row r="96" spans="1:14" ht="80" x14ac:dyDescent="0.35">
      <c r="A96" s="21" t="s">
        <v>162</v>
      </c>
      <c r="B96" s="21" t="s">
        <v>163</v>
      </c>
      <c r="C96" s="24">
        <v>2300000</v>
      </c>
      <c r="D96" s="24">
        <v>16464845.060000001</v>
      </c>
      <c r="E96" s="24">
        <v>0</v>
      </c>
      <c r="F96" s="24">
        <v>0</v>
      </c>
      <c r="G96" s="24">
        <v>0</v>
      </c>
      <c r="H96" s="24">
        <v>0</v>
      </c>
      <c r="I96" s="24">
        <v>326379.98</v>
      </c>
      <c r="J96" s="24">
        <v>39780.480000000003</v>
      </c>
      <c r="K96" s="24">
        <v>177190.29</v>
      </c>
      <c r="L96" s="24">
        <v>717354.8</v>
      </c>
      <c r="M96" s="24">
        <v>213805.6</v>
      </c>
      <c r="N96" s="24">
        <f t="shared" si="54"/>
        <v>1474511.1500000001</v>
      </c>
    </row>
    <row r="97" spans="1:14" ht="20" x14ac:dyDescent="0.35">
      <c r="A97" s="21" t="s">
        <v>164</v>
      </c>
      <c r="B97" s="21" t="s">
        <v>165</v>
      </c>
      <c r="C97" s="24">
        <v>200000</v>
      </c>
      <c r="D97" s="24">
        <v>530000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21198.7</v>
      </c>
      <c r="K97" s="24">
        <v>8675</v>
      </c>
      <c r="L97" s="24">
        <v>48590.43</v>
      </c>
      <c r="M97" s="24">
        <v>126535.75</v>
      </c>
      <c r="N97" s="24">
        <f t="shared" si="54"/>
        <v>204999.88</v>
      </c>
    </row>
    <row r="98" spans="1:14" ht="40" x14ac:dyDescent="0.35">
      <c r="A98" s="21" t="s">
        <v>166</v>
      </c>
      <c r="B98" s="21" t="s">
        <v>167</v>
      </c>
      <c r="C98" s="24">
        <v>1000000</v>
      </c>
      <c r="D98" s="24">
        <v>-218845.06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26527.84</v>
      </c>
      <c r="L98" s="24">
        <v>65587.960000000006</v>
      </c>
      <c r="M98" s="24">
        <v>97578.96</v>
      </c>
      <c r="N98" s="24">
        <f t="shared" si="54"/>
        <v>189694.76</v>
      </c>
    </row>
    <row r="99" spans="1:14" ht="40" x14ac:dyDescent="0.35">
      <c r="A99" s="21" t="s">
        <v>168</v>
      </c>
      <c r="B99" s="21" t="s">
        <v>169</v>
      </c>
      <c r="C99" s="24">
        <v>0</v>
      </c>
      <c r="D99" s="24">
        <v>744820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19143.97</v>
      </c>
      <c r="L99" s="24">
        <v>47911.24</v>
      </c>
      <c r="M99" s="24">
        <v>22998.2</v>
      </c>
      <c r="N99" s="24">
        <f t="shared" si="54"/>
        <v>90053.409999999989</v>
      </c>
    </row>
    <row r="100" spans="1:14" ht="60" x14ac:dyDescent="0.35">
      <c r="A100" s="21" t="s">
        <v>170</v>
      </c>
      <c r="B100" s="21" t="s">
        <v>171</v>
      </c>
      <c r="C100" s="24">
        <v>1300000</v>
      </c>
      <c r="D100" s="24">
        <v>998000</v>
      </c>
      <c r="E100" s="24">
        <v>0</v>
      </c>
      <c r="F100" s="24">
        <v>0</v>
      </c>
      <c r="G100" s="24">
        <v>0</v>
      </c>
      <c r="H100" s="24">
        <v>0</v>
      </c>
      <c r="I100" s="24">
        <v>300000</v>
      </c>
      <c r="J100" s="24">
        <v>54371.9</v>
      </c>
      <c r="K100" s="24">
        <v>83275.570000000007</v>
      </c>
      <c r="L100" s="24">
        <v>28918.68</v>
      </c>
      <c r="M100" s="24">
        <v>17798.05</v>
      </c>
      <c r="N100" s="24">
        <f t="shared" si="54"/>
        <v>484364.2</v>
      </c>
    </row>
    <row r="101" spans="1:14" ht="60" x14ac:dyDescent="0.35">
      <c r="A101" s="15">
        <v>2.6</v>
      </c>
      <c r="B101" s="15" t="s">
        <v>172</v>
      </c>
      <c r="C101" s="16">
        <f>C102+C108+C111+C113+C116+C122</f>
        <v>77161170</v>
      </c>
      <c r="D101" s="16">
        <f>D102+D108+D111+D113+D116+D122</f>
        <v>-20351547.850000001</v>
      </c>
      <c r="E101" s="16">
        <f>E102+E108+E111+E113+E116+E122</f>
        <v>0</v>
      </c>
      <c r="F101" s="16">
        <f t="shared" ref="F101:K101" si="55">F102+F108+F111+F113+F116+F122</f>
        <v>0</v>
      </c>
      <c r="G101" s="16">
        <f t="shared" si="55"/>
        <v>0</v>
      </c>
      <c r="H101" s="16">
        <f t="shared" si="55"/>
        <v>0</v>
      </c>
      <c r="I101" s="16">
        <f t="shared" si="55"/>
        <v>725311.47</v>
      </c>
      <c r="J101" s="16">
        <f t="shared" si="55"/>
        <v>1286779.1199999999</v>
      </c>
      <c r="K101" s="16">
        <f t="shared" si="55"/>
        <v>179892.28</v>
      </c>
      <c r="L101" s="16">
        <f t="shared" ref="L101:M101" si="56">L102+L108+L111+L113+L116+L122</f>
        <v>278999.90999999997</v>
      </c>
      <c r="M101" s="16">
        <f t="shared" si="56"/>
        <v>541861.02</v>
      </c>
      <c r="N101" s="16">
        <f>N102+N108+N111+N113+N116+N122</f>
        <v>3012843.8</v>
      </c>
    </row>
    <row r="102" spans="1:14" ht="20" x14ac:dyDescent="0.35">
      <c r="A102" s="18" t="s">
        <v>173</v>
      </c>
      <c r="B102" s="19" t="s">
        <v>174</v>
      </c>
      <c r="C102" s="20">
        <f>SUM(C103:C107)</f>
        <v>15500000</v>
      </c>
      <c r="D102" s="20">
        <f>SUM(D103:D107)</f>
        <v>2434922.15</v>
      </c>
      <c r="E102" s="20">
        <f>SUM(E103:E107)</f>
        <v>0</v>
      </c>
      <c r="F102" s="20">
        <f t="shared" ref="F102:K102" si="57">SUM(F103:F107)</f>
        <v>0</v>
      </c>
      <c r="G102" s="20">
        <f t="shared" si="57"/>
        <v>0</v>
      </c>
      <c r="H102" s="20">
        <f t="shared" si="57"/>
        <v>0</v>
      </c>
      <c r="I102" s="20">
        <f t="shared" si="57"/>
        <v>646369.47</v>
      </c>
      <c r="J102" s="20">
        <f t="shared" si="57"/>
        <v>1265784.1199999999</v>
      </c>
      <c r="K102" s="20">
        <f t="shared" si="57"/>
        <v>179892.28</v>
      </c>
      <c r="L102" s="20">
        <f t="shared" ref="L102:M102" si="58">SUM(L103:L107)</f>
        <v>0</v>
      </c>
      <c r="M102" s="20">
        <f t="shared" si="58"/>
        <v>457727.02</v>
      </c>
      <c r="N102" s="20">
        <f>SUM(N103:N107)</f>
        <v>2549772.8899999997</v>
      </c>
    </row>
    <row r="103" spans="1:14" ht="40" x14ac:dyDescent="0.35">
      <c r="A103" s="21" t="s">
        <v>175</v>
      </c>
      <c r="B103" s="21" t="s">
        <v>176</v>
      </c>
      <c r="C103" s="24">
        <v>1000000</v>
      </c>
      <c r="D103" s="24">
        <v>3370952.15</v>
      </c>
      <c r="E103" s="24">
        <v>0</v>
      </c>
      <c r="F103" s="24">
        <v>0</v>
      </c>
      <c r="G103" s="24">
        <v>0</v>
      </c>
      <c r="H103" s="24">
        <v>0</v>
      </c>
      <c r="I103" s="24">
        <v>36000.03</v>
      </c>
      <c r="J103" s="24">
        <v>0</v>
      </c>
      <c r="K103" s="24">
        <v>92808.28</v>
      </c>
      <c r="L103" s="24">
        <v>0</v>
      </c>
      <c r="M103" s="24">
        <v>457727.02</v>
      </c>
      <c r="N103" s="24">
        <f t="shared" ref="N103:N107" si="59">SUM(E103:M103)</f>
        <v>586535.33000000007</v>
      </c>
    </row>
    <row r="104" spans="1:14" ht="20" x14ac:dyDescent="0.35">
      <c r="A104" s="21" t="s">
        <v>177</v>
      </c>
      <c r="B104" s="21" t="s">
        <v>178</v>
      </c>
      <c r="C104" s="24">
        <v>0</v>
      </c>
      <c r="D104" s="24">
        <v>79500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87084</v>
      </c>
      <c r="L104" s="24">
        <v>0</v>
      </c>
      <c r="M104" s="24">
        <v>0</v>
      </c>
      <c r="N104" s="24">
        <f t="shared" si="59"/>
        <v>87084</v>
      </c>
    </row>
    <row r="105" spans="1:14" ht="60" x14ac:dyDescent="0.35">
      <c r="A105" s="21" t="s">
        <v>179</v>
      </c>
      <c r="B105" s="21" t="s">
        <v>180</v>
      </c>
      <c r="C105" s="24">
        <v>13300000</v>
      </c>
      <c r="D105" s="24">
        <v>-946030</v>
      </c>
      <c r="E105" s="24">
        <v>0</v>
      </c>
      <c r="F105" s="24">
        <v>0</v>
      </c>
      <c r="G105" s="24">
        <v>0</v>
      </c>
      <c r="H105" s="24">
        <v>0</v>
      </c>
      <c r="I105" s="24">
        <v>394275.95</v>
      </c>
      <c r="J105" s="24">
        <v>1091434.1499999999</v>
      </c>
      <c r="K105" s="24">
        <v>0</v>
      </c>
      <c r="L105" s="24">
        <v>0</v>
      </c>
      <c r="M105" s="24">
        <v>0</v>
      </c>
      <c r="N105" s="24">
        <f t="shared" si="59"/>
        <v>1485710.0999999999</v>
      </c>
    </row>
    <row r="106" spans="1:14" ht="31.5" customHeight="1" x14ac:dyDescent="0.35">
      <c r="A106" s="21" t="s">
        <v>181</v>
      </c>
      <c r="B106" s="21" t="s">
        <v>182</v>
      </c>
      <c r="C106" s="24">
        <v>1200000</v>
      </c>
      <c r="D106" s="24">
        <v>-99500</v>
      </c>
      <c r="E106" s="24">
        <v>0</v>
      </c>
      <c r="F106" s="24">
        <v>0</v>
      </c>
      <c r="G106" s="24">
        <v>0</v>
      </c>
      <c r="H106" s="24">
        <v>0</v>
      </c>
      <c r="I106" s="24">
        <v>216093.49</v>
      </c>
      <c r="J106" s="24">
        <v>174349.97</v>
      </c>
      <c r="K106" s="24">
        <v>0</v>
      </c>
      <c r="L106" s="24">
        <v>0</v>
      </c>
      <c r="M106" s="24">
        <v>0</v>
      </c>
      <c r="N106" s="24">
        <f t="shared" si="59"/>
        <v>390443.45999999996</v>
      </c>
    </row>
    <row r="107" spans="1:14" ht="74" customHeight="1" x14ac:dyDescent="0.35">
      <c r="A107" s="21" t="s">
        <v>183</v>
      </c>
      <c r="B107" s="21" t="s">
        <v>184</v>
      </c>
      <c r="C107" s="24">
        <v>0</v>
      </c>
      <c r="D107" s="24">
        <v>30000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f t="shared" si="59"/>
        <v>0</v>
      </c>
    </row>
    <row r="108" spans="1:14" ht="100" x14ac:dyDescent="0.35">
      <c r="A108" s="18" t="s">
        <v>185</v>
      </c>
      <c r="B108" s="19" t="s">
        <v>186</v>
      </c>
      <c r="C108" s="20">
        <f>SUM(C109:C110)</f>
        <v>800000</v>
      </c>
      <c r="D108" s="20">
        <f>SUM(D109:D110)</f>
        <v>2883000</v>
      </c>
      <c r="E108" s="20">
        <f>SUM(E109:E110)</f>
        <v>0</v>
      </c>
      <c r="F108" s="20">
        <f t="shared" ref="F108:K108" si="60">SUM(F109:F110)</f>
        <v>0</v>
      </c>
      <c r="G108" s="20">
        <f t="shared" si="60"/>
        <v>0</v>
      </c>
      <c r="H108" s="20">
        <f t="shared" si="60"/>
        <v>0</v>
      </c>
      <c r="I108" s="20">
        <f t="shared" si="60"/>
        <v>78942</v>
      </c>
      <c r="J108" s="20">
        <f t="shared" si="60"/>
        <v>0</v>
      </c>
      <c r="K108" s="20">
        <f t="shared" si="60"/>
        <v>0</v>
      </c>
      <c r="L108" s="20">
        <f t="shared" ref="L108:M108" si="61">SUM(L109:L110)</f>
        <v>0</v>
      </c>
      <c r="M108" s="20">
        <f t="shared" si="61"/>
        <v>0</v>
      </c>
      <c r="N108" s="20">
        <f>SUM(N109:N110)</f>
        <v>78942</v>
      </c>
    </row>
    <row r="109" spans="1:14" ht="40" x14ac:dyDescent="0.35">
      <c r="A109" s="21" t="s">
        <v>187</v>
      </c>
      <c r="B109" s="21" t="s">
        <v>188</v>
      </c>
      <c r="C109" s="24">
        <v>300000</v>
      </c>
      <c r="D109" s="24">
        <v>1203000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f t="shared" ref="N109:N110" si="62">SUM(E109:M109)</f>
        <v>0</v>
      </c>
    </row>
    <row r="110" spans="1:14" ht="40" x14ac:dyDescent="0.35">
      <c r="A110" s="21" t="s">
        <v>189</v>
      </c>
      <c r="B110" s="21" t="s">
        <v>190</v>
      </c>
      <c r="C110" s="24">
        <v>500000</v>
      </c>
      <c r="D110" s="24">
        <v>1680000</v>
      </c>
      <c r="E110" s="24">
        <v>0</v>
      </c>
      <c r="F110" s="24">
        <v>0</v>
      </c>
      <c r="G110" s="24">
        <v>0</v>
      </c>
      <c r="H110" s="24">
        <v>0</v>
      </c>
      <c r="I110" s="24">
        <v>78942</v>
      </c>
      <c r="J110" s="24">
        <v>0</v>
      </c>
      <c r="K110" s="24">
        <v>0</v>
      </c>
      <c r="L110" s="24">
        <v>0</v>
      </c>
      <c r="M110" s="24">
        <v>0</v>
      </c>
      <c r="N110" s="24">
        <f t="shared" si="62"/>
        <v>78942</v>
      </c>
    </row>
    <row r="111" spans="1:14" ht="80" x14ac:dyDescent="0.35">
      <c r="A111" s="18" t="s">
        <v>191</v>
      </c>
      <c r="B111" s="19" t="s">
        <v>192</v>
      </c>
      <c r="C111" s="20">
        <f>SUM(C112)</f>
        <v>5015170</v>
      </c>
      <c r="D111" s="20">
        <f>SUM(D112)</f>
        <v>-1680000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f>SUM(N112)</f>
        <v>0</v>
      </c>
    </row>
    <row r="112" spans="1:14" ht="40" x14ac:dyDescent="0.35">
      <c r="A112" s="21" t="s">
        <v>193</v>
      </c>
      <c r="B112" s="21" t="s">
        <v>194</v>
      </c>
      <c r="C112" s="24">
        <v>5015170</v>
      </c>
      <c r="D112" s="24">
        <v>-1680000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f>SUM(E112:M112)</f>
        <v>0</v>
      </c>
    </row>
    <row r="113" spans="1:14" ht="80" x14ac:dyDescent="0.35">
      <c r="A113" s="18" t="s">
        <v>195</v>
      </c>
      <c r="B113" s="19" t="s">
        <v>196</v>
      </c>
      <c r="C113" s="20">
        <f>SUM(C114:C115)</f>
        <v>53100000</v>
      </c>
      <c r="D113" s="20">
        <f>SUM(D114:D115)</f>
        <v>-24616470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f>SUM(N114:N115)</f>
        <v>0</v>
      </c>
    </row>
    <row r="114" spans="1:14" ht="31.5" customHeight="1" x14ac:dyDescent="0.35">
      <c r="A114" s="21" t="s">
        <v>197</v>
      </c>
      <c r="B114" s="21" t="s">
        <v>198</v>
      </c>
      <c r="C114" s="24">
        <v>53000000</v>
      </c>
      <c r="D114" s="24">
        <v>-24811384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f t="shared" ref="N114:N115" si="63">SUM(E114:M114)</f>
        <v>0</v>
      </c>
    </row>
    <row r="115" spans="1:14" ht="40" x14ac:dyDescent="0.35">
      <c r="A115" s="21" t="s">
        <v>199</v>
      </c>
      <c r="B115" s="21" t="s">
        <v>200</v>
      </c>
      <c r="C115" s="24">
        <v>100000</v>
      </c>
      <c r="D115" s="24">
        <v>194914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f t="shared" si="63"/>
        <v>0</v>
      </c>
    </row>
    <row r="116" spans="1:14" ht="60" x14ac:dyDescent="0.35">
      <c r="A116" s="18" t="s">
        <v>201</v>
      </c>
      <c r="B116" s="19" t="s">
        <v>202</v>
      </c>
      <c r="C116" s="20">
        <f>SUM(C117:C121)</f>
        <v>1481000</v>
      </c>
      <c r="D116" s="20">
        <f>SUM(D117:D121)</f>
        <v>1470000</v>
      </c>
      <c r="E116" s="20">
        <f>SUM(E117:E121)</f>
        <v>0</v>
      </c>
      <c r="F116" s="20">
        <f t="shared" ref="F116:K116" si="64">SUM(F117:F121)</f>
        <v>0</v>
      </c>
      <c r="G116" s="20">
        <f t="shared" si="64"/>
        <v>0</v>
      </c>
      <c r="H116" s="20">
        <f t="shared" si="64"/>
        <v>0</v>
      </c>
      <c r="I116" s="20">
        <f t="shared" si="64"/>
        <v>0</v>
      </c>
      <c r="J116" s="20">
        <f t="shared" si="64"/>
        <v>20995</v>
      </c>
      <c r="K116" s="20">
        <f t="shared" si="64"/>
        <v>0</v>
      </c>
      <c r="L116" s="20">
        <f t="shared" ref="L116:M116" si="65">SUM(L117:L121)</f>
        <v>278999.90999999997</v>
      </c>
      <c r="M116" s="20">
        <f t="shared" si="65"/>
        <v>84134</v>
      </c>
      <c r="N116" s="20">
        <f>SUM(N117:N121)</f>
        <v>384128.91</v>
      </c>
    </row>
    <row r="117" spans="1:14" ht="40" x14ac:dyDescent="0.35">
      <c r="A117" s="21" t="s">
        <v>250</v>
      </c>
      <c r="B117" s="21" t="s">
        <v>251</v>
      </c>
      <c r="C117" s="24">
        <v>0</v>
      </c>
      <c r="D117" s="24">
        <v>150000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f t="shared" ref="N117:N118" si="66">SUM(E117:M117)</f>
        <v>0</v>
      </c>
    </row>
    <row r="118" spans="1:14" ht="60" x14ac:dyDescent="0.35">
      <c r="A118" s="21" t="s">
        <v>203</v>
      </c>
      <c r="B118" s="21" t="s">
        <v>204</v>
      </c>
      <c r="C118" s="24">
        <v>1081000</v>
      </c>
      <c r="D118" s="24">
        <v>1190000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278999.90999999997</v>
      </c>
      <c r="M118" s="24">
        <v>66788</v>
      </c>
      <c r="N118" s="24">
        <f t="shared" si="66"/>
        <v>345787.91</v>
      </c>
    </row>
    <row r="119" spans="1:14" ht="40" x14ac:dyDescent="0.35">
      <c r="A119" s="21" t="s">
        <v>205</v>
      </c>
      <c r="B119" s="21" t="s">
        <v>206</v>
      </c>
      <c r="C119" s="24">
        <v>400000</v>
      </c>
      <c r="D119" s="24">
        <v>10000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17346</v>
      </c>
      <c r="N119" s="24">
        <f t="shared" ref="N119:N121" si="67">SUM(E119:M119)</f>
        <v>17346</v>
      </c>
    </row>
    <row r="120" spans="1:14" ht="31.5" customHeight="1" x14ac:dyDescent="0.35">
      <c r="A120" s="21" t="s">
        <v>252</v>
      </c>
      <c r="B120" s="21" t="s">
        <v>253</v>
      </c>
      <c r="C120" s="24">
        <v>0</v>
      </c>
      <c r="D120" s="24">
        <v>100000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f t="shared" si="67"/>
        <v>0</v>
      </c>
    </row>
    <row r="121" spans="1:14" ht="59" customHeight="1" x14ac:dyDescent="0.35">
      <c r="A121" s="21" t="s">
        <v>207</v>
      </c>
      <c r="B121" s="21" t="s">
        <v>208</v>
      </c>
      <c r="C121" s="24">
        <v>0</v>
      </c>
      <c r="D121" s="24">
        <v>20000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20995</v>
      </c>
      <c r="K121" s="24">
        <v>0</v>
      </c>
      <c r="L121" s="24">
        <v>0</v>
      </c>
      <c r="M121" s="24">
        <v>0</v>
      </c>
      <c r="N121" s="24">
        <f t="shared" si="67"/>
        <v>20995</v>
      </c>
    </row>
    <row r="122" spans="1:14" ht="40" x14ac:dyDescent="0.35">
      <c r="A122" s="18" t="s">
        <v>209</v>
      </c>
      <c r="B122" s="19" t="s">
        <v>210</v>
      </c>
      <c r="C122" s="20">
        <f>SUM(C123)</f>
        <v>1265000</v>
      </c>
      <c r="D122" s="20">
        <f>SUM(D123)</f>
        <v>-843000</v>
      </c>
      <c r="E122" s="20">
        <f>SUM(E123)</f>
        <v>0</v>
      </c>
      <c r="F122" s="20">
        <f t="shared" ref="F122:M122" si="68">SUM(F123)</f>
        <v>0</v>
      </c>
      <c r="G122" s="20">
        <f t="shared" si="68"/>
        <v>0</v>
      </c>
      <c r="H122" s="20">
        <f t="shared" si="68"/>
        <v>0</v>
      </c>
      <c r="I122" s="20">
        <f t="shared" si="68"/>
        <v>0</v>
      </c>
      <c r="J122" s="20">
        <f t="shared" si="68"/>
        <v>0</v>
      </c>
      <c r="K122" s="20">
        <f t="shared" si="68"/>
        <v>0</v>
      </c>
      <c r="L122" s="20">
        <f t="shared" si="68"/>
        <v>0</v>
      </c>
      <c r="M122" s="20">
        <f t="shared" si="68"/>
        <v>0</v>
      </c>
      <c r="N122" s="20">
        <f>SUM(N123)</f>
        <v>0</v>
      </c>
    </row>
    <row r="123" spans="1:14" ht="31.5" customHeight="1" x14ac:dyDescent="0.35">
      <c r="A123" s="21" t="s">
        <v>211</v>
      </c>
      <c r="B123" s="21" t="s">
        <v>212</v>
      </c>
      <c r="C123" s="24">
        <v>1265000</v>
      </c>
      <c r="D123" s="24">
        <v>-843000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f>SUM(E123:M123)</f>
        <v>0</v>
      </c>
    </row>
    <row r="124" spans="1:14" s="3" customFormat="1" ht="44" customHeight="1" x14ac:dyDescent="0.35">
      <c r="A124" s="26" t="s">
        <v>213</v>
      </c>
      <c r="B124" s="27"/>
      <c r="C124" s="28">
        <f t="shared" ref="C124:N124" si="69">+C101+C64+C30+C18</f>
        <v>732953903</v>
      </c>
      <c r="D124" s="29">
        <f t="shared" si="69"/>
        <v>-45802268.160000004</v>
      </c>
      <c r="E124" s="28">
        <f t="shared" si="69"/>
        <v>0</v>
      </c>
      <c r="F124" s="28">
        <f t="shared" si="69"/>
        <v>23157045.379999999</v>
      </c>
      <c r="G124" s="28">
        <f t="shared" si="69"/>
        <v>19488867.140000001</v>
      </c>
      <c r="H124" s="28">
        <f t="shared" si="69"/>
        <v>22501073.039999999</v>
      </c>
      <c r="I124" s="28">
        <f t="shared" si="69"/>
        <v>29733241.310000002</v>
      </c>
      <c r="J124" s="28">
        <f t="shared" si="69"/>
        <v>30993580.57</v>
      </c>
      <c r="K124" s="28">
        <f t="shared" si="69"/>
        <v>34202237.269999996</v>
      </c>
      <c r="L124" s="28">
        <f t="shared" si="69"/>
        <v>36712217.990000002</v>
      </c>
      <c r="M124" s="28">
        <f t="shared" si="69"/>
        <v>33941300.93</v>
      </c>
      <c r="N124" s="29">
        <f t="shared" si="69"/>
        <v>230729563.63</v>
      </c>
    </row>
    <row r="125" spans="1:14" ht="25.5" customHeight="1" x14ac:dyDescent="0.35">
      <c r="A125" s="8"/>
      <c r="B125" s="9"/>
      <c r="C125" s="9"/>
      <c r="D125" s="30"/>
      <c r="E125" s="9"/>
      <c r="F125" s="9"/>
      <c r="G125" s="9"/>
      <c r="H125" s="9"/>
      <c r="I125" s="9"/>
      <c r="J125" s="9"/>
      <c r="K125" s="31"/>
      <c r="L125" s="31"/>
      <c r="M125" s="31"/>
      <c r="N125" s="9"/>
    </row>
    <row r="126" spans="1:14" ht="13" customHeight="1" x14ac:dyDescent="0.35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32"/>
      <c r="L126" s="32"/>
      <c r="M126" s="32"/>
      <c r="N126" s="9"/>
    </row>
    <row r="127" spans="1:14" ht="34.5" customHeight="1" x14ac:dyDescent="0.35">
      <c r="A127" s="33" t="s">
        <v>214</v>
      </c>
      <c r="B127" s="9"/>
      <c r="C127" s="9"/>
      <c r="D127" s="30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ht="51.5" customHeight="1" x14ac:dyDescent="0.35">
      <c r="A128" s="18">
        <v>4.0999999999999996</v>
      </c>
      <c r="B128" s="19" t="s">
        <v>215</v>
      </c>
      <c r="C128" s="34">
        <f>SUM(C129:C130)</f>
        <v>0</v>
      </c>
      <c r="D128" s="34">
        <f t="shared" ref="D128:K128" si="70">SUM(D129:D130)</f>
        <v>0</v>
      </c>
      <c r="E128" s="34">
        <f t="shared" si="70"/>
        <v>0</v>
      </c>
      <c r="F128" s="34">
        <f t="shared" si="70"/>
        <v>0</v>
      </c>
      <c r="G128" s="34">
        <f t="shared" si="70"/>
        <v>0</v>
      </c>
      <c r="H128" s="34">
        <f t="shared" si="70"/>
        <v>0</v>
      </c>
      <c r="I128" s="34">
        <f t="shared" si="70"/>
        <v>0</v>
      </c>
      <c r="J128" s="34">
        <f t="shared" si="70"/>
        <v>0</v>
      </c>
      <c r="K128" s="34">
        <f t="shared" si="70"/>
        <v>0</v>
      </c>
      <c r="L128" s="34">
        <f t="shared" ref="L128:M128" si="71">SUM(L129:L130)</f>
        <v>0</v>
      </c>
      <c r="M128" s="34">
        <f t="shared" si="71"/>
        <v>0</v>
      </c>
      <c r="N128" s="34">
        <f>SUM(N129:N130)</f>
        <v>0</v>
      </c>
    </row>
    <row r="129" spans="1:14" ht="60" x14ac:dyDescent="0.35">
      <c r="A129" s="8" t="s">
        <v>217</v>
      </c>
      <c r="B129" s="35" t="s">
        <v>218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24">
        <f t="shared" ref="N129:N131" si="72">SUM(E129:M129)</f>
        <v>0</v>
      </c>
    </row>
    <row r="130" spans="1:14" ht="60" x14ac:dyDescent="0.35">
      <c r="A130" s="8" t="s">
        <v>219</v>
      </c>
      <c r="B130" s="35" t="s">
        <v>220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24">
        <f t="shared" si="72"/>
        <v>0</v>
      </c>
    </row>
    <row r="131" spans="1:14" ht="20" x14ac:dyDescent="0.35">
      <c r="A131" s="8"/>
      <c r="B131" s="9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24">
        <f t="shared" si="72"/>
        <v>0</v>
      </c>
    </row>
    <row r="132" spans="1:14" ht="49" customHeight="1" x14ac:dyDescent="0.35">
      <c r="A132" s="18">
        <v>4.2</v>
      </c>
      <c r="B132" s="19" t="s">
        <v>221</v>
      </c>
      <c r="C132" s="34">
        <f>SUM(C133:C134)</f>
        <v>0</v>
      </c>
      <c r="D132" s="34">
        <f t="shared" ref="D132:K132" si="73">SUM(D133:D134)</f>
        <v>0</v>
      </c>
      <c r="E132" s="34">
        <f t="shared" si="73"/>
        <v>0</v>
      </c>
      <c r="F132" s="34">
        <f t="shared" si="73"/>
        <v>0</v>
      </c>
      <c r="G132" s="34">
        <f t="shared" si="73"/>
        <v>0</v>
      </c>
      <c r="H132" s="34">
        <f t="shared" si="73"/>
        <v>0</v>
      </c>
      <c r="I132" s="34">
        <f t="shared" si="73"/>
        <v>0</v>
      </c>
      <c r="J132" s="34">
        <f t="shared" si="73"/>
        <v>0</v>
      </c>
      <c r="K132" s="34">
        <f t="shared" si="73"/>
        <v>0</v>
      </c>
      <c r="L132" s="34">
        <f t="shared" ref="L132:M132" si="74">SUM(L133:L134)</f>
        <v>0</v>
      </c>
      <c r="M132" s="34">
        <f t="shared" si="74"/>
        <v>0</v>
      </c>
      <c r="N132" s="34">
        <f>SUM(N133:N134)</f>
        <v>0</v>
      </c>
    </row>
    <row r="133" spans="1:14" ht="25.5" customHeight="1" x14ac:dyDescent="0.35">
      <c r="A133" s="8" t="s">
        <v>222</v>
      </c>
      <c r="B133" s="9" t="s">
        <v>223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24">
        <f t="shared" ref="N133:N135" si="75">SUM(E133:M133)</f>
        <v>0</v>
      </c>
    </row>
    <row r="134" spans="1:14" ht="25.5" customHeight="1" x14ac:dyDescent="0.35">
      <c r="A134" s="8" t="s">
        <v>224</v>
      </c>
      <c r="B134" s="9" t="s">
        <v>225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24">
        <f t="shared" si="75"/>
        <v>0</v>
      </c>
    </row>
    <row r="135" spans="1:14" ht="14.25" customHeight="1" x14ac:dyDescent="0.35">
      <c r="A135" s="8"/>
      <c r="B135" s="9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24">
        <f t="shared" si="75"/>
        <v>0</v>
      </c>
    </row>
    <row r="136" spans="1:14" ht="50" customHeight="1" x14ac:dyDescent="0.35">
      <c r="A136" s="18">
        <v>4.3</v>
      </c>
      <c r="B136" s="19" t="s">
        <v>226</v>
      </c>
      <c r="C136" s="34">
        <f>SUM(C137)</f>
        <v>0</v>
      </c>
      <c r="D136" s="34">
        <f t="shared" ref="D136:M136" si="76">SUM(D137)</f>
        <v>0</v>
      </c>
      <c r="E136" s="34">
        <f t="shared" si="76"/>
        <v>0</v>
      </c>
      <c r="F136" s="34">
        <f t="shared" si="76"/>
        <v>0</v>
      </c>
      <c r="G136" s="34">
        <f t="shared" si="76"/>
        <v>0</v>
      </c>
      <c r="H136" s="34">
        <f t="shared" si="76"/>
        <v>0</v>
      </c>
      <c r="I136" s="34">
        <f t="shared" si="76"/>
        <v>0</v>
      </c>
      <c r="J136" s="34">
        <f t="shared" si="76"/>
        <v>0</v>
      </c>
      <c r="K136" s="34">
        <f t="shared" si="76"/>
        <v>0</v>
      </c>
      <c r="L136" s="34">
        <f t="shared" si="76"/>
        <v>0</v>
      </c>
      <c r="M136" s="34">
        <f t="shared" si="76"/>
        <v>0</v>
      </c>
      <c r="N136" s="34">
        <f>SUM(N137)</f>
        <v>0</v>
      </c>
    </row>
    <row r="137" spans="1:14" ht="80" customHeight="1" x14ac:dyDescent="0.35">
      <c r="A137" s="8" t="s">
        <v>227</v>
      </c>
      <c r="B137" s="35" t="s">
        <v>228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24">
        <f>SUM(E137:M137)</f>
        <v>0</v>
      </c>
    </row>
    <row r="138" spans="1:14" s="3" customFormat="1" ht="45" customHeight="1" x14ac:dyDescent="0.35">
      <c r="A138" s="66" t="s">
        <v>229</v>
      </c>
      <c r="B138" s="66"/>
      <c r="C138" s="37">
        <f>C136+C132+C128</f>
        <v>0</v>
      </c>
      <c r="D138" s="37">
        <f t="shared" ref="D138:K138" si="77">D136+D132+D128</f>
        <v>0</v>
      </c>
      <c r="E138" s="37">
        <f t="shared" si="77"/>
        <v>0</v>
      </c>
      <c r="F138" s="37">
        <f t="shared" si="77"/>
        <v>0</v>
      </c>
      <c r="G138" s="37">
        <f t="shared" si="77"/>
        <v>0</v>
      </c>
      <c r="H138" s="37">
        <f t="shared" si="77"/>
        <v>0</v>
      </c>
      <c r="I138" s="37">
        <f t="shared" si="77"/>
        <v>0</v>
      </c>
      <c r="J138" s="37">
        <f t="shared" si="77"/>
        <v>0</v>
      </c>
      <c r="K138" s="37">
        <f t="shared" si="77"/>
        <v>0</v>
      </c>
      <c r="L138" s="37">
        <f t="shared" ref="L138:M138" si="78">L136+L132+L128</f>
        <v>0</v>
      </c>
      <c r="M138" s="37">
        <f t="shared" si="78"/>
        <v>0</v>
      </c>
      <c r="N138" s="38">
        <f>+N128+N132+N136</f>
        <v>0</v>
      </c>
    </row>
    <row r="139" spans="1:14" ht="20" x14ac:dyDescent="0.35">
      <c r="A139" s="8"/>
      <c r="B139" s="9"/>
      <c r="C139" s="9"/>
      <c r="D139" s="9"/>
      <c r="E139" s="9"/>
      <c r="F139" s="39"/>
      <c r="G139" s="39"/>
      <c r="H139" s="39"/>
      <c r="I139" s="39"/>
      <c r="J139" s="39"/>
      <c r="K139" s="39"/>
      <c r="L139" s="39"/>
      <c r="M139" s="39"/>
      <c r="N139" s="24"/>
    </row>
    <row r="140" spans="1:14" s="3" customFormat="1" ht="68" customHeight="1" x14ac:dyDescent="0.35">
      <c r="A140" s="64" t="s">
        <v>230</v>
      </c>
      <c r="B140" s="64"/>
      <c r="C140" s="40">
        <f>C138+C124</f>
        <v>732953903</v>
      </c>
      <c r="D140" s="40">
        <f>D138+D124</f>
        <v>-45802268.160000004</v>
      </c>
      <c r="E140" s="41" t="s">
        <v>216</v>
      </c>
      <c r="F140" s="40">
        <f>F138+F124</f>
        <v>23157045.379999999</v>
      </c>
      <c r="G140" s="40">
        <f t="shared" ref="G140:K140" si="79">G138+G124</f>
        <v>19488867.140000001</v>
      </c>
      <c r="H140" s="40">
        <f t="shared" si="79"/>
        <v>22501073.039999999</v>
      </c>
      <c r="I140" s="40">
        <f t="shared" si="79"/>
        <v>29733241.310000002</v>
      </c>
      <c r="J140" s="40">
        <f t="shared" si="79"/>
        <v>30993580.57</v>
      </c>
      <c r="K140" s="40">
        <f t="shared" si="79"/>
        <v>34202237.269999996</v>
      </c>
      <c r="L140" s="40">
        <f t="shared" ref="L140:M140" si="80">L138+L124</f>
        <v>36712217.990000002</v>
      </c>
      <c r="M140" s="40">
        <f t="shared" si="80"/>
        <v>33941300.93</v>
      </c>
      <c r="N140" s="42">
        <f>+N124+N138</f>
        <v>230729563.63</v>
      </c>
    </row>
    <row r="141" spans="1:14" s="3" customFormat="1" ht="68" customHeight="1" x14ac:dyDescent="0.35">
      <c r="A141" s="50"/>
      <c r="B141" s="50"/>
      <c r="C141" s="51"/>
      <c r="D141" s="51"/>
      <c r="E141" s="52"/>
      <c r="F141" s="51"/>
      <c r="G141" s="51"/>
      <c r="H141" s="51"/>
      <c r="I141" s="51"/>
      <c r="J141" s="51"/>
      <c r="K141" s="51"/>
      <c r="L141" s="51"/>
      <c r="M141" s="51"/>
      <c r="N141" s="53"/>
    </row>
    <row r="142" spans="1:14" ht="24.5" x14ac:dyDescent="0.5">
      <c r="A142" s="8"/>
      <c r="B142" s="9"/>
      <c r="C142" s="9"/>
      <c r="D142" s="9"/>
      <c r="E142" s="9"/>
      <c r="F142" s="9"/>
      <c r="G142" s="43"/>
      <c r="H142" s="43"/>
      <c r="I142" s="43"/>
      <c r="J142" s="43"/>
      <c r="K142" s="9"/>
      <c r="L142" s="54"/>
      <c r="M142" s="54"/>
      <c r="N142" s="54"/>
    </row>
    <row r="143" spans="1:14" ht="24.5" x14ac:dyDescent="0.35">
      <c r="A143" s="62" t="s">
        <v>235</v>
      </c>
      <c r="B143" s="62"/>
      <c r="C143" s="62"/>
      <c r="D143" s="9"/>
      <c r="E143" s="9"/>
      <c r="F143" s="9"/>
      <c r="G143" s="9"/>
      <c r="H143" s="9"/>
      <c r="I143" s="9"/>
      <c r="J143" s="9"/>
      <c r="K143" s="9"/>
      <c r="L143" s="62" t="s">
        <v>254</v>
      </c>
      <c r="M143" s="62"/>
      <c r="N143" s="62"/>
    </row>
    <row r="144" spans="1:14" ht="20" x14ac:dyDescent="0.35">
      <c r="A144" s="8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32" ht="20" x14ac:dyDescent="0.35">
      <c r="A145" s="8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1:32" ht="20" x14ac:dyDescent="0.35">
      <c r="A146" s="8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1:32" ht="20" x14ac:dyDescent="0.35">
      <c r="A147" s="8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32" ht="20" x14ac:dyDescent="0.35">
      <c r="A148" s="8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1:32" ht="20" x14ac:dyDescent="0.35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32" ht="20" x14ac:dyDescent="0.35">
      <c r="A150" s="44"/>
      <c r="B150" s="45"/>
      <c r="C150" s="45"/>
      <c r="D150" s="9"/>
      <c r="E150" s="9"/>
      <c r="F150" s="9"/>
      <c r="G150" s="9"/>
      <c r="H150" s="9"/>
      <c r="I150" s="9"/>
      <c r="J150" s="9"/>
      <c r="K150" s="9"/>
      <c r="L150" s="45"/>
      <c r="M150" s="45"/>
      <c r="N150" s="45"/>
    </row>
    <row r="151" spans="1:32" ht="24.5" x14ac:dyDescent="0.35">
      <c r="A151" s="63" t="s">
        <v>236</v>
      </c>
      <c r="B151" s="63"/>
      <c r="C151" s="63"/>
      <c r="D151" s="54"/>
      <c r="E151" s="54"/>
      <c r="F151" s="54"/>
      <c r="G151" s="54"/>
      <c r="H151" s="54"/>
      <c r="I151" s="54"/>
      <c r="J151" s="54"/>
      <c r="K151" s="55"/>
      <c r="L151" s="61" t="s">
        <v>238</v>
      </c>
      <c r="M151" s="61"/>
      <c r="N151" s="61"/>
    </row>
    <row r="152" spans="1:32" ht="24.5" x14ac:dyDescent="0.35">
      <c r="A152" s="62" t="s">
        <v>237</v>
      </c>
      <c r="B152" s="62"/>
      <c r="C152" s="62"/>
      <c r="D152" s="54"/>
      <c r="E152" s="54"/>
      <c r="F152" s="54"/>
      <c r="G152" s="54"/>
      <c r="H152" s="54"/>
      <c r="I152" s="54"/>
      <c r="J152" s="54"/>
      <c r="K152" s="54"/>
      <c r="L152" s="62" t="s">
        <v>239</v>
      </c>
      <c r="M152" s="62"/>
      <c r="N152" s="62"/>
    </row>
    <row r="153" spans="1:32" ht="20" x14ac:dyDescent="0.35">
      <c r="A153" s="8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32" ht="20" x14ac:dyDescent="0.35">
      <c r="A154" s="8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1:32" ht="20" x14ac:dyDescent="0.35">
      <c r="A155" s="8"/>
      <c r="B155" s="9"/>
      <c r="C155" s="9"/>
      <c r="D155" s="9"/>
      <c r="E155" s="9"/>
      <c r="J155" s="9"/>
      <c r="K155" s="9"/>
      <c r="L155" s="9"/>
      <c r="M155" s="9"/>
      <c r="N155" s="9"/>
      <c r="AF155" s="48"/>
    </row>
    <row r="156" spans="1:32" ht="20" x14ac:dyDescent="0.35">
      <c r="A156" s="8"/>
      <c r="B156" s="9"/>
      <c r="C156" s="9"/>
      <c r="D156" s="9"/>
      <c r="E156" s="9"/>
      <c r="G156" s="47"/>
      <c r="H156" s="47"/>
      <c r="I156" s="47"/>
      <c r="J156" s="9"/>
      <c r="K156" s="9"/>
      <c r="L156" s="9"/>
      <c r="M156" s="9"/>
      <c r="N156" s="9"/>
    </row>
    <row r="157" spans="1:32" ht="20" x14ac:dyDescent="0.35">
      <c r="A157" s="8"/>
      <c r="B157" s="9"/>
      <c r="C157" s="9"/>
      <c r="D157" s="9"/>
      <c r="E157" s="9"/>
      <c r="G157" s="47"/>
      <c r="H157" s="47"/>
      <c r="I157" s="47"/>
      <c r="J157" s="9"/>
      <c r="K157" s="9"/>
      <c r="L157" s="9"/>
      <c r="M157" s="9"/>
      <c r="N157" s="9"/>
    </row>
    <row r="158" spans="1:32" ht="20" x14ac:dyDescent="0.35">
      <c r="A158" s="8"/>
      <c r="B158" s="9"/>
      <c r="C158" s="9"/>
      <c r="D158" s="9"/>
      <c r="E158" s="9"/>
      <c r="F158" s="65" t="s">
        <v>240</v>
      </c>
      <c r="G158" s="65"/>
      <c r="H158" s="65"/>
      <c r="I158" s="65"/>
      <c r="J158" s="9"/>
      <c r="K158" s="9"/>
      <c r="L158" s="9"/>
      <c r="M158" s="9"/>
      <c r="N158" s="9"/>
    </row>
    <row r="159" spans="1:32" ht="20" x14ac:dyDescent="0.35">
      <c r="A159" s="8"/>
      <c r="B159" s="9"/>
      <c r="C159" s="9"/>
      <c r="D159" s="9"/>
      <c r="E159" s="9"/>
      <c r="G159" s="47"/>
      <c r="H159" s="47"/>
      <c r="I159" s="47"/>
      <c r="J159" s="9"/>
      <c r="K159" s="9"/>
      <c r="L159" s="9"/>
      <c r="M159" s="9"/>
      <c r="N159" s="9"/>
    </row>
    <row r="160" spans="1:32" ht="20" x14ac:dyDescent="0.35">
      <c r="A160" s="8"/>
      <c r="B160" s="9"/>
      <c r="C160" s="9"/>
      <c r="D160" s="9"/>
      <c r="E160" s="9"/>
      <c r="G160" s="47"/>
      <c r="H160" s="47"/>
      <c r="I160" s="47"/>
      <c r="J160" s="9"/>
      <c r="K160" s="9"/>
      <c r="L160" s="9"/>
      <c r="M160" s="9"/>
      <c r="N160" s="9"/>
    </row>
    <row r="161" spans="1:18" ht="20" x14ac:dyDescent="0.35">
      <c r="A161" s="8"/>
      <c r="B161" s="9"/>
      <c r="C161" s="9"/>
      <c r="D161" s="9"/>
      <c r="E161" s="9"/>
      <c r="G161" s="47"/>
      <c r="H161" s="47"/>
      <c r="I161" s="47"/>
      <c r="J161" s="9"/>
      <c r="K161" s="9"/>
      <c r="L161" s="9"/>
      <c r="M161" s="9"/>
      <c r="N161" s="9"/>
    </row>
    <row r="162" spans="1:18" ht="20" x14ac:dyDescent="0.35">
      <c r="A162" s="8"/>
      <c r="B162" s="9"/>
      <c r="C162" s="9"/>
      <c r="D162" s="9"/>
      <c r="E162" s="9"/>
      <c r="G162" s="47"/>
      <c r="H162" s="47"/>
      <c r="I162" s="47"/>
      <c r="J162" s="9"/>
      <c r="K162" s="9"/>
      <c r="L162" s="9"/>
      <c r="M162" s="9"/>
      <c r="N162" s="9"/>
    </row>
    <row r="163" spans="1:18" ht="20" x14ac:dyDescent="0.35">
      <c r="A163" s="8"/>
      <c r="B163" s="9"/>
      <c r="C163" s="9"/>
      <c r="D163" s="9"/>
      <c r="E163" s="9"/>
      <c r="H163" s="47"/>
      <c r="I163" s="47"/>
      <c r="J163" s="9"/>
      <c r="K163" s="9"/>
      <c r="L163" s="9"/>
      <c r="M163" s="9"/>
      <c r="N163" s="9"/>
    </row>
    <row r="164" spans="1:18" ht="20" x14ac:dyDescent="0.35">
      <c r="A164" s="8"/>
      <c r="B164" s="9"/>
      <c r="C164" s="9"/>
      <c r="D164" s="9"/>
      <c r="E164" s="9"/>
      <c r="F164" s="48"/>
      <c r="G164" s="48"/>
      <c r="H164" s="56"/>
      <c r="I164" s="56"/>
      <c r="K164" s="9"/>
      <c r="L164" s="9"/>
      <c r="M164" s="9"/>
      <c r="N164" s="9"/>
    </row>
    <row r="165" spans="1:18" ht="24.5" x14ac:dyDescent="0.35">
      <c r="A165" s="47"/>
      <c r="B165" s="47"/>
      <c r="C165" s="47"/>
      <c r="D165" s="47"/>
      <c r="F165" s="63" t="s">
        <v>241</v>
      </c>
      <c r="G165" s="63"/>
      <c r="H165" s="63"/>
      <c r="I165" s="63"/>
      <c r="K165" s="47"/>
      <c r="L165" s="47"/>
      <c r="M165" s="47"/>
      <c r="N165" s="47"/>
      <c r="R165" s="46"/>
    </row>
    <row r="166" spans="1:18" ht="24.5" x14ac:dyDescent="0.35">
      <c r="A166" s="47"/>
      <c r="B166" s="47"/>
      <c r="C166" s="47"/>
      <c r="D166" s="47"/>
      <c r="F166" s="62" t="s">
        <v>242</v>
      </c>
      <c r="G166" s="62"/>
      <c r="H166" s="62"/>
      <c r="I166" s="62"/>
      <c r="K166" s="47"/>
      <c r="L166" s="47"/>
      <c r="M166" s="47"/>
      <c r="N166" s="47"/>
    </row>
    <row r="167" spans="1:18" ht="24.5" x14ac:dyDescent="0.35">
      <c r="A167" s="47"/>
      <c r="B167" s="47"/>
      <c r="C167" s="47"/>
      <c r="D167" s="47"/>
      <c r="F167" s="54"/>
      <c r="G167" s="54"/>
      <c r="H167" s="54"/>
      <c r="I167" s="9"/>
      <c r="K167" s="47"/>
      <c r="L167" s="47"/>
      <c r="M167" s="47"/>
      <c r="N167" s="47"/>
    </row>
    <row r="168" spans="1:18" ht="20" x14ac:dyDescent="0.35">
      <c r="A168" s="47"/>
      <c r="B168" s="47"/>
      <c r="C168" s="47"/>
      <c r="D168" s="47"/>
      <c r="K168" s="47"/>
      <c r="L168" s="47"/>
      <c r="M168" s="47"/>
      <c r="N168" s="47"/>
    </row>
    <row r="169" spans="1:18" ht="20" x14ac:dyDescent="0.35">
      <c r="A169" s="8"/>
      <c r="B169" s="49"/>
      <c r="C169" s="49"/>
      <c r="D169" s="49"/>
      <c r="K169" s="49"/>
      <c r="L169" s="49"/>
      <c r="M169" s="49"/>
      <c r="N169" s="49"/>
    </row>
    <row r="170" spans="1:18" ht="20" x14ac:dyDescent="0.35">
      <c r="A170" s="8"/>
      <c r="B170" s="9"/>
      <c r="C170" s="9"/>
      <c r="D170" s="9"/>
      <c r="K170" s="9"/>
      <c r="L170" s="9"/>
      <c r="M170" s="9"/>
      <c r="N170" s="9"/>
    </row>
    <row r="171" spans="1:18" ht="15" x14ac:dyDescent="0.3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</sheetData>
  <mergeCells count="17">
    <mergeCell ref="F165:I165"/>
    <mergeCell ref="F166:I166"/>
    <mergeCell ref="F158:I158"/>
    <mergeCell ref="A143:C143"/>
    <mergeCell ref="A138:B138"/>
    <mergeCell ref="A16:B16"/>
    <mergeCell ref="L151:N151"/>
    <mergeCell ref="L152:N152"/>
    <mergeCell ref="A151:C151"/>
    <mergeCell ref="A152:C152"/>
    <mergeCell ref="A140:B140"/>
    <mergeCell ref="L143:N143"/>
    <mergeCell ref="A10:N10"/>
    <mergeCell ref="A11:N11"/>
    <mergeCell ref="A12:N12"/>
    <mergeCell ref="A13:N13"/>
    <mergeCell ref="A14:N14"/>
  </mergeCells>
  <pageMargins left="0.52" right="0.27559055118110237" top="0.46" bottom="0.27559055118110237" header="0.15748031496062992" footer="0.56999999999999995"/>
  <pageSetup scale="29" orientation="landscape" r:id="rId1"/>
  <headerFooter>
    <oddFooter>&amp;R&amp;8&amp;P/&amp;N</oddFooter>
  </headerFooter>
  <rowBreaks count="4" manualBreakCount="4">
    <brk id="41" max="13" man="1"/>
    <brk id="73" max="13" man="1"/>
    <brk id="107" max="13" man="1"/>
    <brk id="13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Julio</vt:lpstr>
      <vt:lpstr>Julio!Print_Area</vt:lpstr>
      <vt:lpstr>Julio!Print_Titles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Geanny Rodríguez Méndez</cp:lastModifiedBy>
  <cp:revision/>
  <cp:lastPrinted>2022-11-02T15:44:58Z</cp:lastPrinted>
  <dcterms:created xsi:type="dcterms:W3CDTF">2015-06-05T18:17:20Z</dcterms:created>
  <dcterms:modified xsi:type="dcterms:W3CDTF">2022-11-14T16:02:55Z</dcterms:modified>
  <cp:category/>
  <cp:contentStatus/>
</cp:coreProperties>
</file>