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PRESUPUESTO/Ejecucion Presupuestaria/"/>
    </mc:Choice>
  </mc:AlternateContent>
  <xr:revisionPtr revIDLastSave="9" documentId="8_{A1F360AB-AA53-4AD2-8509-22411CD5B998}" xr6:coauthVersionLast="47" xr6:coauthVersionMax="47" xr10:uidLastSave="{17D2DC2B-F811-464F-A870-85EC595FF751}"/>
  <bookViews>
    <workbookView xWindow="-120" yWindow="-120" windowWidth="29040" windowHeight="15720" firstSheet="2" activeTab="2" xr2:uid="{00000000-000D-0000-FFFF-FFFF00000000}"/>
  </bookViews>
  <sheets>
    <sheet name="Enero" sheetId="2" state="hidden" r:id="rId1"/>
    <sheet name="Ejecucion Febrero" sheetId="3" state="hidden" r:id="rId2"/>
    <sheet name="Ejecucion ABRIL" sheetId="4" r:id="rId3"/>
  </sheets>
  <definedNames>
    <definedName name="_xlnm.Print_Area" localSheetId="2">'Ejecucion ABRIL'!$A$1:$R$92</definedName>
    <definedName name="_xlnm.Print_Area" localSheetId="1">'Ejecucion Febrero'!$A$1:$R$88</definedName>
    <definedName name="Print_Area" localSheetId="2">'Ejecucion ABRIL'!$A$1:$R$92</definedName>
    <definedName name="Print_Area" localSheetId="1">'Ejecucion Febrero'!$A$1:$R$88</definedName>
    <definedName name="Print_Area" localSheetId="0">Enero!$A$1:$Q$168</definedName>
    <definedName name="Print_Titles" localSheetId="2">'Ejecucion ABRIL'!$1:$15</definedName>
    <definedName name="Print_Titles" localSheetId="1">'Ejecucion Febrero'!$1:$15</definedName>
    <definedName name="Print_Titles" localSheetId="0">Enero!$1:$16</definedName>
    <definedName name="_xlnm.Print_Titles" localSheetId="2">'Ejecucion ABRIL'!$1:$15</definedName>
    <definedName name="_xlnm.Print_Titles" localSheetId="1">'Ejecucion Febrero'!$1:$15</definedName>
    <definedName name="_xlnm.Print_Titles" localSheetId="0">Enero!$1:$16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4" i="4" l="1"/>
  <c r="R63" i="4" s="1"/>
  <c r="E64" i="4"/>
  <c r="Q63" i="4"/>
  <c r="P63" i="4"/>
  <c r="O63" i="4"/>
  <c r="N63" i="4"/>
  <c r="M63" i="4"/>
  <c r="L63" i="4"/>
  <c r="K63" i="4"/>
  <c r="J63" i="4"/>
  <c r="I63" i="4"/>
  <c r="H63" i="4"/>
  <c r="G63" i="4"/>
  <c r="F63" i="4"/>
  <c r="D63" i="4"/>
  <c r="C63" i="4"/>
  <c r="R62" i="4"/>
  <c r="E62" i="4"/>
  <c r="R61" i="4"/>
  <c r="R60" i="4" s="1"/>
  <c r="E61" i="4"/>
  <c r="Q60" i="4"/>
  <c r="P60" i="4"/>
  <c r="O60" i="4"/>
  <c r="N60" i="4"/>
  <c r="M60" i="4"/>
  <c r="L60" i="4"/>
  <c r="K60" i="4"/>
  <c r="J60" i="4"/>
  <c r="I60" i="4"/>
  <c r="H60" i="4"/>
  <c r="G60" i="4"/>
  <c r="F60" i="4"/>
  <c r="D60" i="4"/>
  <c r="D65" i="4" s="1"/>
  <c r="C60" i="4"/>
  <c r="C65" i="4" s="1"/>
  <c r="R59" i="4"/>
  <c r="E59" i="4"/>
  <c r="R58" i="4"/>
  <c r="E58" i="4"/>
  <c r="Q57" i="4"/>
  <c r="P57" i="4"/>
  <c r="O57" i="4"/>
  <c r="N57" i="4"/>
  <c r="M57" i="4"/>
  <c r="L57" i="4"/>
  <c r="K57" i="4"/>
  <c r="J57" i="4"/>
  <c r="I57" i="4"/>
  <c r="H57" i="4"/>
  <c r="G57" i="4"/>
  <c r="F57" i="4"/>
  <c r="D57" i="4"/>
  <c r="C57" i="4"/>
  <c r="R52" i="4"/>
  <c r="E52" i="4"/>
  <c r="R51" i="4"/>
  <c r="E51" i="4"/>
  <c r="R50" i="4"/>
  <c r="E50" i="4"/>
  <c r="R49" i="4"/>
  <c r="E49" i="4"/>
  <c r="R48" i="4"/>
  <c r="E48" i="4"/>
  <c r="R47" i="4"/>
  <c r="E47" i="4"/>
  <c r="R46" i="4"/>
  <c r="E46" i="4"/>
  <c r="R45" i="4"/>
  <c r="E45" i="4"/>
  <c r="R44" i="4"/>
  <c r="E44" i="4"/>
  <c r="Q43" i="4"/>
  <c r="P43" i="4"/>
  <c r="O43" i="4"/>
  <c r="N43" i="4"/>
  <c r="M43" i="4"/>
  <c r="L43" i="4"/>
  <c r="K43" i="4"/>
  <c r="J43" i="4"/>
  <c r="I43" i="4"/>
  <c r="H43" i="4"/>
  <c r="G43" i="4"/>
  <c r="F43" i="4"/>
  <c r="D43" i="4"/>
  <c r="D55" i="4" s="1"/>
  <c r="C43" i="4"/>
  <c r="R42" i="4"/>
  <c r="E42" i="4"/>
  <c r="R41" i="4"/>
  <c r="E41" i="4"/>
  <c r="R40" i="4"/>
  <c r="E40" i="4"/>
  <c r="R39" i="4"/>
  <c r="E39" i="4"/>
  <c r="R38" i="4"/>
  <c r="E38" i="4"/>
  <c r="R37" i="4"/>
  <c r="E37" i="4"/>
  <c r="R36" i="4"/>
  <c r="E36" i="4"/>
  <c r="R35" i="4"/>
  <c r="E35" i="4"/>
  <c r="R34" i="4"/>
  <c r="E34" i="4"/>
  <c r="Q33" i="4"/>
  <c r="P33" i="4"/>
  <c r="O33" i="4"/>
  <c r="N33" i="4"/>
  <c r="M33" i="4"/>
  <c r="L33" i="4"/>
  <c r="K33" i="4"/>
  <c r="J33" i="4"/>
  <c r="I33" i="4"/>
  <c r="H33" i="4"/>
  <c r="G33" i="4"/>
  <c r="F33" i="4"/>
  <c r="D33" i="4"/>
  <c r="C33" i="4"/>
  <c r="R32" i="4"/>
  <c r="E32" i="4"/>
  <c r="R31" i="4"/>
  <c r="E31" i="4"/>
  <c r="R30" i="4"/>
  <c r="E30" i="4"/>
  <c r="R29" i="4"/>
  <c r="E29" i="4"/>
  <c r="R28" i="4"/>
  <c r="E28" i="4"/>
  <c r="R27" i="4"/>
  <c r="E27" i="4"/>
  <c r="R26" i="4"/>
  <c r="E26" i="4"/>
  <c r="R25" i="4"/>
  <c r="E25" i="4"/>
  <c r="R24" i="4"/>
  <c r="E24" i="4"/>
  <c r="Q23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R22" i="4"/>
  <c r="E22" i="4"/>
  <c r="R21" i="4"/>
  <c r="E21" i="4"/>
  <c r="R20" i="4"/>
  <c r="E20" i="4"/>
  <c r="R19" i="4"/>
  <c r="E19" i="4"/>
  <c r="R18" i="4"/>
  <c r="E18" i="4"/>
  <c r="Q17" i="4"/>
  <c r="P17" i="4"/>
  <c r="O17" i="4"/>
  <c r="N17" i="4"/>
  <c r="M17" i="4"/>
  <c r="L17" i="4"/>
  <c r="K17" i="4"/>
  <c r="J17" i="4"/>
  <c r="I17" i="4"/>
  <c r="H17" i="4"/>
  <c r="G17" i="4"/>
  <c r="F17" i="4"/>
  <c r="D17" i="4"/>
  <c r="C17" i="4"/>
  <c r="F67" i="3"/>
  <c r="R64" i="3"/>
  <c r="R62" i="3"/>
  <c r="R61" i="3"/>
  <c r="R59" i="3"/>
  <c r="R58" i="3"/>
  <c r="R52" i="3"/>
  <c r="R51" i="3"/>
  <c r="R50" i="3"/>
  <c r="R49" i="3"/>
  <c r="R48" i="3"/>
  <c r="R47" i="3"/>
  <c r="R46" i="3"/>
  <c r="R45" i="3"/>
  <c r="R44" i="3"/>
  <c r="R42" i="3"/>
  <c r="R41" i="3"/>
  <c r="R40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19" i="3"/>
  <c r="R20" i="3"/>
  <c r="R21" i="3"/>
  <c r="R22" i="3"/>
  <c r="R18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6" i="3"/>
  <c r="E35" i="3"/>
  <c r="E34" i="3"/>
  <c r="E32" i="3"/>
  <c r="E31" i="3"/>
  <c r="E30" i="3"/>
  <c r="E29" i="3"/>
  <c r="E28" i="3"/>
  <c r="E27" i="3"/>
  <c r="E26" i="3"/>
  <c r="E25" i="3"/>
  <c r="E24" i="3"/>
  <c r="E64" i="3"/>
  <c r="E62" i="3"/>
  <c r="E61" i="3"/>
  <c r="E59" i="3"/>
  <c r="E58" i="3"/>
  <c r="E22" i="3"/>
  <c r="E21" i="3"/>
  <c r="E20" i="3"/>
  <c r="E19" i="3"/>
  <c r="E18" i="3"/>
  <c r="E37" i="3"/>
  <c r="Q65" i="4" l="1"/>
  <c r="L53" i="4"/>
  <c r="J65" i="4"/>
  <c r="M53" i="4"/>
  <c r="O53" i="4"/>
  <c r="C53" i="4"/>
  <c r="C67" i="4" s="1"/>
  <c r="P53" i="4"/>
  <c r="Q53" i="4"/>
  <c r="Q67" i="4" s="1"/>
  <c r="N65" i="4"/>
  <c r="O65" i="4"/>
  <c r="O67" i="4" s="1"/>
  <c r="F53" i="4"/>
  <c r="N53" i="4"/>
  <c r="K65" i="4"/>
  <c r="G53" i="4"/>
  <c r="L65" i="4"/>
  <c r="L67" i="4" s="1"/>
  <c r="I53" i="4"/>
  <c r="R57" i="4"/>
  <c r="R65" i="4" s="1"/>
  <c r="M65" i="4"/>
  <c r="M67" i="4" s="1"/>
  <c r="F65" i="4"/>
  <c r="J53" i="4"/>
  <c r="J67" i="4" s="1"/>
  <c r="E43" i="4"/>
  <c r="G65" i="4"/>
  <c r="G67" i="4" s="1"/>
  <c r="K53" i="4"/>
  <c r="H65" i="4"/>
  <c r="P65" i="4"/>
  <c r="I65" i="4"/>
  <c r="R43" i="4"/>
  <c r="R33" i="4"/>
  <c r="R23" i="4"/>
  <c r="H53" i="4"/>
  <c r="R17" i="4"/>
  <c r="E33" i="4"/>
  <c r="D53" i="4"/>
  <c r="D67" i="4" s="1"/>
  <c r="E23" i="4"/>
  <c r="E17" i="4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F43" i="3"/>
  <c r="G17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N26" i="2"/>
  <c r="M26" i="2"/>
  <c r="L26" i="2"/>
  <c r="K26" i="2"/>
  <c r="J26" i="2"/>
  <c r="I26" i="2"/>
  <c r="H26" i="2"/>
  <c r="G26" i="2"/>
  <c r="F26" i="2"/>
  <c r="E26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N67" i="4" l="1"/>
  <c r="I67" i="4"/>
  <c r="K67" i="4"/>
  <c r="H67" i="4"/>
  <c r="F67" i="4"/>
  <c r="R53" i="4"/>
  <c r="R67" i="4" s="1"/>
  <c r="P67" i="4"/>
  <c r="E53" i="4"/>
  <c r="E67" i="4" s="1"/>
  <c r="R63" i="3"/>
  <c r="N17" i="3"/>
  <c r="D17" i="3"/>
  <c r="Q17" i="3"/>
  <c r="R57" i="3"/>
  <c r="L65" i="3"/>
  <c r="H23" i="3"/>
  <c r="D43" i="3"/>
  <c r="D55" i="3" s="1"/>
  <c r="H17" i="3"/>
  <c r="H43" i="3"/>
  <c r="H65" i="3"/>
  <c r="I17" i="3"/>
  <c r="E43" i="3"/>
  <c r="E17" i="3"/>
  <c r="E23" i="3"/>
  <c r="E33" i="3"/>
  <c r="N65" i="3"/>
  <c r="L17" i="3"/>
  <c r="G33" i="3"/>
  <c r="N43" i="3"/>
  <c r="N23" i="3"/>
  <c r="K43" i="3"/>
  <c r="N33" i="3"/>
  <c r="I65" i="3"/>
  <c r="I23" i="3"/>
  <c r="K23" i="3"/>
  <c r="P43" i="3"/>
  <c r="I43" i="3"/>
  <c r="D65" i="3"/>
  <c r="J23" i="3"/>
  <c r="O33" i="3"/>
  <c r="J43" i="3"/>
  <c r="F23" i="3"/>
  <c r="M17" i="3"/>
  <c r="C17" i="3"/>
  <c r="P17" i="3"/>
  <c r="R60" i="3"/>
  <c r="M65" i="3"/>
  <c r="M33" i="3"/>
  <c r="F17" i="3"/>
  <c r="M23" i="3"/>
  <c r="C33" i="3"/>
  <c r="P33" i="3"/>
  <c r="I33" i="3"/>
  <c r="O43" i="3"/>
  <c r="O65" i="3"/>
  <c r="K17" i="3"/>
  <c r="L23" i="3"/>
  <c r="D33" i="3"/>
  <c r="L33" i="3"/>
  <c r="C43" i="3"/>
  <c r="C65" i="3"/>
  <c r="P65" i="3"/>
  <c r="J17" i="3"/>
  <c r="Q43" i="3"/>
  <c r="Q65" i="3"/>
  <c r="P23" i="3"/>
  <c r="K65" i="3"/>
  <c r="F65" i="3"/>
  <c r="D23" i="3"/>
  <c r="Q23" i="3"/>
  <c r="O23" i="3"/>
  <c r="H33" i="3"/>
  <c r="G43" i="3"/>
  <c r="L43" i="3"/>
  <c r="G65" i="3"/>
  <c r="C23" i="3"/>
  <c r="M43" i="3"/>
  <c r="G23" i="3"/>
  <c r="J33" i="3"/>
  <c r="Q33" i="3"/>
  <c r="O17" i="3"/>
  <c r="K33" i="3"/>
  <c r="F33" i="3"/>
  <c r="J65" i="3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P18" i="2" s="1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O18" i="2" s="1"/>
  <c r="R65" i="3" l="1"/>
  <c r="H53" i="3"/>
  <c r="H67" i="3" s="1"/>
  <c r="R17" i="3"/>
  <c r="K53" i="3"/>
  <c r="K67" i="3" s="1"/>
  <c r="D53" i="3"/>
  <c r="D67" i="3" s="1"/>
  <c r="N53" i="3"/>
  <c r="N67" i="3" s="1"/>
  <c r="P53" i="3"/>
  <c r="P67" i="3" s="1"/>
  <c r="J53" i="3"/>
  <c r="J67" i="3" s="1"/>
  <c r="O53" i="3"/>
  <c r="O67" i="3" s="1"/>
  <c r="Q53" i="3"/>
  <c r="M53" i="3"/>
  <c r="M67" i="3" s="1"/>
  <c r="F53" i="3"/>
  <c r="E53" i="3"/>
  <c r="E67" i="3" s="1"/>
  <c r="R43" i="3"/>
  <c r="R33" i="3"/>
  <c r="Q45" i="2"/>
  <c r="C53" i="3"/>
  <c r="C67" i="3" s="1"/>
  <c r="R23" i="3"/>
  <c r="I53" i="3"/>
  <c r="I67" i="3" s="1"/>
  <c r="L53" i="3"/>
  <c r="L67" i="3" s="1"/>
  <c r="G53" i="3"/>
  <c r="G67" i="3" s="1"/>
  <c r="Q19" i="2"/>
  <c r="Q26" i="2"/>
  <c r="Q110" i="2"/>
  <c r="O103" i="2"/>
  <c r="P103" i="2"/>
  <c r="P145" i="2"/>
  <c r="O65" i="2"/>
  <c r="O30" i="2"/>
  <c r="P65" i="2"/>
  <c r="P30" i="2"/>
  <c r="Q39" i="2"/>
  <c r="O145" i="2"/>
  <c r="Q67" i="3" l="1"/>
  <c r="R53" i="3"/>
  <c r="R67" i="3" s="1"/>
  <c r="O131" i="2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8" i="2" s="1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8" i="2" s="1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8" i="2" s="1"/>
  <c r="L103" i="2" l="1"/>
  <c r="L145" i="2"/>
  <c r="L65" i="2"/>
  <c r="L30" i="2"/>
  <c r="K24" i="2"/>
  <c r="K18" i="2" s="1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Q18" i="2" s="1"/>
  <c r="J24" i="2"/>
  <c r="J18" i="2" s="1"/>
  <c r="I24" i="2"/>
  <c r="I18" i="2" s="1"/>
  <c r="H24" i="2"/>
  <c r="H18" i="2" s="1"/>
  <c r="G24" i="2"/>
  <c r="G18" i="2" s="1"/>
  <c r="F24" i="2"/>
  <c r="F18" i="2" s="1"/>
  <c r="E24" i="2"/>
  <c r="E18" i="2" s="1"/>
  <c r="D24" i="2"/>
  <c r="D18" i="2" s="1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36203F9B-7985-4B83-8200-B9B328993700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538622D9-4E6F-4947-85A8-944EA9E68CDA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  <comment ref="I26" authorId="0" shapeId="0" xr:uid="{81E0DD03-6A39-4FBA-92FB-1629E22BE71F}">
      <text>
        <r>
          <rPr>
            <sz val="9"/>
            <color indexed="81"/>
            <rFont val="Tahoma"/>
            <charset val="1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<sst xmlns="http://schemas.openxmlformats.org/spreadsheetml/2006/main" count="513" uniqueCount="295">
  <si>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</si>
  <si>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</si>
  <si>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</si>
  <si>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</si>
  <si>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</si>
  <si>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</si>
  <si>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</si>
  <si>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</si>
  <si>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</si>
  <si>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</si>
  <si>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</si>
  <si>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</si>
  <si>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</si>
  <si>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</si>
  <si>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</si>
  <si>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</si>
  <si>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</si>
  <si>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</si>
  <si>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</si>
  <si>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</si>
  <si>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</si>
  <si>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</si>
  <si>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</si>
  <si>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</si>
  <si>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</si>
  <si>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</si>
  <si>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</si>
  <si>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</si>
  <si>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</si>
  <si>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</si>
  <si>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</si>
  <si>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</si>
  <si>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</si>
  <si>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</si>
  <si>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</si>
  <si>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</si>
  <si>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</si>
  <si>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</si>
  <si>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</si>
  <si>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</si>
  <si>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</si>
  <si>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</si>
  <si>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</si>
  <si>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</si>
  <si>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</si>
  <si>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</si>
  <si>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</si>
  <si>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</si>
  <si>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</si>
  <si>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</si>
  <si>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</si>
  <si>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</si>
  <si>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</si>
  <si>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</si>
  <si>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</si>
  <si>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</si>
  <si>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</si>
  <si>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</si>
  <si>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</si>
  <si>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</si>
  <si>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</si>
  <si>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</si>
  <si>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</si>
  <si>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</si>
  <si>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</si>
  <si>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</si>
  <si>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</si>
  <si>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</si>
  <si>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</si>
  <si>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</si>
  <si>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</si>
  <si>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</si>
  <si>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</si>
  <si>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</si>
  <si>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</si>
  <si>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</si>
  <si>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</si>
  <si>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</si>
  <si>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</si>
  <si>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</si>
  <si>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</si>
  <si>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</si>
  <si>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</si>
  <si>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</si>
  <si>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</si>
  <si>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</si>
  <si>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</si>
  <si>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</si>
  <si>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</si>
  <si>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</si>
  <si>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</si>
  <si>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</si>
  <si>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</si>
  <si>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</si>
  <si>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</si>
  <si>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</si>
  <si>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</si>
  <si>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</si>
  <si>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</si>
  <si>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</si>
  <si>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</si>
  <si>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</si>
  <si>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</si>
  <si>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</si>
  <si>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</si>
  <si>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</si>
  <si>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</si>
  <si>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</si>
  <si>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</si>
  <si>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</si>
  <si>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</si>
  <si>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</si>
  <si>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</si>
  <si>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</si>
  <si>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</si>
  <si>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</si>
  <si>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</si>
  <si>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</si>
  <si>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</si>
  <si>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</si>
  <si>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</si>
  <si>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</si>
  <si>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</si>
  <si>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</si>
  <si>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</si>
  <si>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</si>
  <si>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</si>
  <si>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</si>
  <si>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</si>
  <si>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</si>
  <si>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</si>
  <si>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</si>
  <si>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</si>
  <si>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</si>
  <si>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</si>
  <si>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</si>
  <si>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</si>
  <si>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</si>
  <si>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</si>
  <si>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</si>
  <si>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</si>
  <si>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</si>
  <si>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</si>
  <si>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</si>
  <si>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</si>
  <si>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</si>
  <si>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</si>
  <si>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</si>
  <si>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</si>
  <si>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</si>
  <si>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</si>
  <si>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</si>
  <si>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</si>
  <si>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</si>
  <si>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</si>
  <si>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</si>
  <si>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</si>
  <si>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</si>
  <si>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</si>
  <si>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</si>
  <si>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</si>
  <si>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</si>
  <si>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</si>
  <si>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</si>
  <si>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</si>
  <si>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</si>
  <si>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</si>
  <si>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</si>
  <si>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</si>
  <si>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</si>
  <si>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</si>
  <si>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</si>
  <si>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</si>
  <si>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</si>
  <si>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</si>
  <si>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</si>
  <si>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</si>
  <si>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</si>
  <si>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</si>
  <si>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</si>
  <si>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</si>
  <si>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</si>
  <si>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</si>
  <si>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</si>
  <si>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</si>
  <si>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</si>
  <si>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</si>
  <si>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</si>
  <si>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</si>
  <si>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</si>
  <si>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</si>
  <si>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</si>
  <si>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</si>
  <si>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</si>
  <si>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</si>
  <si>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</si>
  <si>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</si>
  <si>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</si>
  <si>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</si>
  <si>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</si>
  <si>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</si>
  <si>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</si>
  <si>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</si>
  <si>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</si>
  <si>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</si>
  <si>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</si>
  <si>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</si>
  <si>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</si>
  <si>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</si>
  <si>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</si>
  <si>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</si>
  <si>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</si>
  <si>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</si>
  <si>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</si>
  <si>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</si>
  <si>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</si>
  <si>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</si>
  <si>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</si>
  <si>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</si>
  <si>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</si>
  <si>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</si>
  <si>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</si>
  <si>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</si>
  <si>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</si>
  <si>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</si>
  <si>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</si>
  <si>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</si>
  <si>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</si>
  <si>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</si>
  <si>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</si>
  <si>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</si>
  <si>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</si>
  <si>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</si>
  <si>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</si>
  <si>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Mildred Rodríguez</t>
  </si>
  <si>
    <t>Encargada Financiera</t>
  </si>
  <si>
    <t>José Mañón Mañón</t>
  </si>
  <si>
    <t>Agosto</t>
  </si>
  <si>
    <t>Septiembre</t>
  </si>
  <si>
    <t>2.2.9.1</t>
  </si>
  <si>
    <t>Otras contrataciones de servicios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</si>
  <si>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</si>
  <si>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</si>
  <si>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</si>
  <si>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</si>
  <si>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</si>
  <si>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</si>
  <si>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Octubre</t>
  </si>
  <si>
    <t>2.6.9</t>
  </si>
  <si>
    <t>EDIFICIOS, ESTRUCTURAS, TIERRAS, TERRENOS Y OBJETOS DE VALOR</t>
  </si>
  <si>
    <t>2.6.9.6</t>
  </si>
  <si>
    <t>Accesorios para edificaciones residenciales y no residenciales</t>
  </si>
  <si>
    <t>2.2.5.4</t>
  </si>
  <si>
    <t>Alquileres de equipos de transporte, tracción y elevación</t>
  </si>
  <si>
    <t>2.3.9.3</t>
  </si>
  <si>
    <t>Útiles menores médico, quirúrgicos o de laboratorio</t>
  </si>
  <si>
    <t>Noviembre</t>
  </si>
  <si>
    <t>2.6.2.4</t>
  </si>
  <si>
    <t>Mobiliario y equipo educacional y recreativo</t>
  </si>
  <si>
    <t>Revisado por</t>
  </si>
  <si>
    <t>2.6.8</t>
  </si>
  <si>
    <t>BIEES INTANGIBLES</t>
  </si>
  <si>
    <t>2.6.8.3</t>
  </si>
  <si>
    <t>Programas de informática y base de datos</t>
  </si>
  <si>
    <t>Diciembre</t>
  </si>
  <si>
    <t>EJECUCIÓN DE GASTOS Y APLICACIONES FINANCIERAS ENERO 2023</t>
  </si>
  <si>
    <t>Presupuesto Inicial</t>
  </si>
  <si>
    <t xml:space="preserve">              Preparado por</t>
  </si>
  <si>
    <t xml:space="preserve">      Arosa Echenique</t>
  </si>
  <si>
    <t xml:space="preserve">       Analista de Presupuesto</t>
  </si>
  <si>
    <t>_____________________________</t>
  </si>
  <si>
    <t xml:space="preserve">       Aprobado por</t>
  </si>
  <si>
    <t xml:space="preserve">                                                                        Encargado Administrativo y Financiero</t>
  </si>
  <si>
    <t>_________________________________</t>
  </si>
  <si>
    <t>Presupuesto Vigente</t>
  </si>
  <si>
    <t>EJECUCIÓN DE GASTOS Y APLICACIONES FINANCIERAS FEBRERO 2023</t>
  </si>
  <si>
    <t xml:space="preserve">          2.1.3 </t>
  </si>
  <si>
    <t>DIETAS Y GASTOS DE REPRESENTACION</t>
  </si>
  <si>
    <t xml:space="preserve">          2.1.4</t>
  </si>
  <si>
    <t>GRATIFICACIONES Y BONIFICACIONES</t>
  </si>
  <si>
    <t xml:space="preserve">          2.3.4</t>
  </si>
  <si>
    <t>PRODUCTOS FARMACEUTICOS</t>
  </si>
  <si>
    <t xml:space="preserve">          2.3.8</t>
  </si>
  <si>
    <t>GASTOS QUE SE ASIGNARAN EJERCICIO (ART. 32 Y 33 LEY 423-06)</t>
  </si>
  <si>
    <t xml:space="preserve">          2.6.7</t>
  </si>
  <si>
    <t>ACTIVOS BIOLOGICOS CULTIVABLES</t>
  </si>
  <si>
    <t>Aprobado por</t>
  </si>
  <si>
    <t>Encargado Administrativo y Financiero</t>
  </si>
  <si>
    <t>BIENES INTANGIBLES</t>
  </si>
  <si>
    <t>Arosa Echenique</t>
  </si>
  <si>
    <t>Analista de Presupuesto</t>
  </si>
  <si>
    <t>_______________________________________________</t>
  </si>
  <si>
    <t>Preparado por</t>
  </si>
  <si>
    <t>EJECUCIÓN DE GASTOS Y APLICACIONES FINANCIERAS ABRIL 2023</t>
  </si>
  <si>
    <t>PRODUCTOS Y ÚTILES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</si>
</sst>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  <font>
      <sz val="16"/>
      <name val="Tahoma"/>
      <family val="2"/>
    </font>
    <font>
      <sz val="9"/>
      <color indexed="81"/>
      <name val="Tahoma"/>
      <charset val="1"/>
    </font>
    <font>
      <sz val="11"/>
      <color theme="1"/>
      <name val="Tahoma"/>
      <family val="2"/>
    </font>
    <font>
      <b/>
      <sz val="13"/>
      <color theme="1"/>
      <name val="Tahoma"/>
      <family val="2"/>
    </font>
    <font>
      <sz val="13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0" fillId="0" borderId="4" xfId="0" applyBorder="1"/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7" fillId="6" borderId="0" xfId="1" applyFont="1" applyFill="1" applyAlignment="1">
      <alignment horizontal="right" vertical="center" shrinkToFit="1"/>
    </xf>
    <xf numFmtId="43" fontId="8" fillId="0" borderId="0" xfId="1" applyFont="1" applyFill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7" fillId="5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43" fontId="6" fillId="7" borderId="0" xfId="1" applyFont="1" applyFill="1" applyAlignment="1">
      <alignment horizontal="center" vertical="center" shrinkToFit="1"/>
    </xf>
    <xf numFmtId="43" fontId="7" fillId="7" borderId="0" xfId="1" applyFont="1" applyFill="1" applyAlignment="1">
      <alignment horizontal="center" vertical="center" shrinkToFi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43" fontId="7" fillId="7" borderId="0" xfId="0" applyNumberFormat="1" applyFont="1" applyFill="1" applyAlignment="1">
      <alignment vertical="center"/>
    </xf>
    <xf numFmtId="43" fontId="4" fillId="7" borderId="0" xfId="1" applyFont="1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43" fontId="4" fillId="7" borderId="0" xfId="1" applyFont="1" applyFill="1" applyAlignment="1">
      <alignment horizontal="right" vertical="center"/>
    </xf>
    <xf numFmtId="43" fontId="7" fillId="7" borderId="0" xfId="1" applyFont="1" applyFill="1" applyAlignment="1">
      <alignment horizontal="right" vertical="center"/>
    </xf>
    <xf numFmtId="43" fontId="4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3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434844E0-2462-452F-A5F6-BAC3A997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952501</xdr:colOff>
      <xdr:row>0</xdr:row>
      <xdr:rowOff>97495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D148306D-6944-4F18-B9DD-374A3C14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2" y="97495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779319</xdr:colOff>
      <xdr:row>0</xdr:row>
      <xdr:rowOff>80176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4819" y="80176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zoomScale="110" zoomScaleNormal="110" workbookViewId="0">
      <selection activeCell="C24" sqref="C24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76" t="s">
        <v>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7" t="s">
        <v>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7" x14ac:dyDescent="0.25">
      <c r="A12" s="77" t="s">
        <v>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7" x14ac:dyDescent="0.25">
      <c r="A13" s="77" t="s">
        <v>265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7" x14ac:dyDescent="0.25">
      <c r="A14" s="77" t="s">
        <v>3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74" t="s">
        <v>4</v>
      </c>
      <c r="B16" s="75"/>
      <c r="C16" s="5" t="s">
        <v>266</v>
      </c>
      <c r="D16" s="5" t="s">
        <v>5</v>
      </c>
      <c r="E16" s="5" t="s">
        <v>6</v>
      </c>
      <c r="F16" s="5" t="s">
        <v>7</v>
      </c>
      <c r="G16" s="5" t="s">
        <v>8</v>
      </c>
      <c r="H16" s="5" t="s">
        <v>9</v>
      </c>
      <c r="I16" s="5" t="s">
        <v>10</v>
      </c>
      <c r="J16" s="5" t="s">
        <v>11</v>
      </c>
      <c r="K16" s="5" t="s">
        <v>230</v>
      </c>
      <c r="L16" s="5" t="s">
        <v>237</v>
      </c>
      <c r="M16" s="5" t="s">
        <v>238</v>
      </c>
      <c r="N16" s="5" t="s">
        <v>247</v>
      </c>
      <c r="O16" s="5" t="s">
        <v>256</v>
      </c>
      <c r="P16" s="5" t="s">
        <v>264</v>
      </c>
      <c r="Q16" s="5" t="s">
        <v>233</v>
      </c>
    </row>
    <row r="17" spans="1:17" s="6" customFormat="1" ht="19.5" customHeight="1" x14ac:dyDescent="0.25">
      <c r="A17" s="36" t="s">
        <v>12</v>
      </c>
      <c r="B17" s="37" t="s">
        <v>13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14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15</v>
      </c>
      <c r="B19" s="10" t="s">
        <v>16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17</v>
      </c>
      <c r="B20" s="13" t="s">
        <v>18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19</v>
      </c>
      <c r="B21" s="13" t="s">
        <v>20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21</v>
      </c>
      <c r="B22" s="12" t="s">
        <v>22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23</v>
      </c>
      <c r="B23" s="12" t="s">
        <v>24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25</v>
      </c>
      <c r="B24" s="10" t="s">
        <v>26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27</v>
      </c>
      <c r="B25" s="12" t="s">
        <v>28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29</v>
      </c>
      <c r="B26" s="10" t="s">
        <v>30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31</v>
      </c>
      <c r="B27" s="12" t="s">
        <v>32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33</v>
      </c>
      <c r="B28" s="12" t="s">
        <v>34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35</v>
      </c>
      <c r="B29" s="12" t="s">
        <v>36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37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38</v>
      </c>
      <c r="B31" s="10" t="s">
        <v>39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40</v>
      </c>
      <c r="B32" s="12" t="s">
        <v>41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42</v>
      </c>
      <c r="B33" s="12" t="s">
        <v>43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44</v>
      </c>
      <c r="B34" s="12" t="s">
        <v>45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46</v>
      </c>
      <c r="B35" s="12" t="s">
        <v>47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48</v>
      </c>
      <c r="B36" s="10" t="s">
        <v>49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50</v>
      </c>
      <c r="B37" s="12" t="s">
        <v>51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52</v>
      </c>
      <c r="B38" s="12" t="s">
        <v>53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54</v>
      </c>
      <c r="B39" s="10" t="s">
        <v>55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56</v>
      </c>
      <c r="B40" s="12" t="s">
        <v>57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58</v>
      </c>
      <c r="B41" s="12" t="s">
        <v>59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60</v>
      </c>
      <c r="B42" s="10" t="s">
        <v>61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62</v>
      </c>
      <c r="B43" s="3" t="s">
        <v>63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64</v>
      </c>
      <c r="B44" s="3" t="s">
        <v>65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66</v>
      </c>
      <c r="B45" s="10" t="s">
        <v>67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68</v>
      </c>
      <c r="B46" s="12" t="s">
        <v>69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70</v>
      </c>
      <c r="B47" s="12" t="s">
        <v>71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252</v>
      </c>
      <c r="B48" s="12" t="s">
        <v>253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72</v>
      </c>
      <c r="B49" s="12" t="s">
        <v>73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74</v>
      </c>
      <c r="B50" s="10" t="s">
        <v>75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76</v>
      </c>
      <c r="B51" s="12" t="s">
        <v>77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78</v>
      </c>
      <c r="B52" s="12" t="s">
        <v>79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80</v>
      </c>
      <c r="B53" s="10" t="s">
        <v>81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82</v>
      </c>
      <c r="B54" s="12" t="s">
        <v>83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84</v>
      </c>
      <c r="B55" s="12" t="s">
        <v>85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86</v>
      </c>
      <c r="B56" s="10" t="s">
        <v>87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88</v>
      </c>
      <c r="B57" s="12" t="s">
        <v>89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90</v>
      </c>
      <c r="B58" s="12" t="s">
        <v>91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92</v>
      </c>
      <c r="B59" s="12" t="s">
        <v>93</v>
      </c>
      <c r="C59" s="15">
        <v>26050000</v>
      </c>
      <c r="D59" s="15">
        <v>27950000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94</v>
      </c>
      <c r="B60" s="12" t="s">
        <v>95</v>
      </c>
      <c r="C60" s="15">
        <v>159344691</v>
      </c>
      <c r="D60" s="15">
        <v>-111398325.05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96</v>
      </c>
      <c r="B61" s="12" t="s">
        <v>97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98</v>
      </c>
      <c r="B62" s="10" t="s">
        <v>99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239</v>
      </c>
      <c r="B63" s="12" t="s">
        <v>240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100</v>
      </c>
      <c r="B64" s="12" t="s">
        <v>101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102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103</v>
      </c>
      <c r="B66" s="10" t="s">
        <v>104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105</v>
      </c>
      <c r="B67" s="12" t="s">
        <v>106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107</v>
      </c>
      <c r="B68" s="12" t="s">
        <v>108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109</v>
      </c>
      <c r="B69" s="12" t="s">
        <v>110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111</v>
      </c>
      <c r="B70" s="10" t="s">
        <v>112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113</v>
      </c>
      <c r="B71" s="12" t="s">
        <v>114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115</v>
      </c>
      <c r="B72" s="12" t="s">
        <v>116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117</v>
      </c>
      <c r="B73" s="12" t="s">
        <v>118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119</v>
      </c>
      <c r="B74" s="12" t="s">
        <v>120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121</v>
      </c>
      <c r="B75" s="10" t="s">
        <v>122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123</v>
      </c>
      <c r="B76" s="12" t="s">
        <v>124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125</v>
      </c>
      <c r="B77" s="12" t="s">
        <v>126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127</v>
      </c>
      <c r="B78" s="12" t="s">
        <v>128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241</v>
      </c>
      <c r="B79" s="12" t="s">
        <v>242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231</v>
      </c>
      <c r="B80" s="12" t="s">
        <v>232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129</v>
      </c>
      <c r="B81" s="12" t="s">
        <v>130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131</v>
      </c>
      <c r="B82" s="10" t="s">
        <v>132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133</v>
      </c>
      <c r="B83" s="12" t="s">
        <v>134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135</v>
      </c>
      <c r="B84" s="12" t="s">
        <v>136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137</v>
      </c>
      <c r="B85" s="12" t="s">
        <v>138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139</v>
      </c>
      <c r="B86" s="12" t="s">
        <v>140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141</v>
      </c>
      <c r="B87" s="10" t="s">
        <v>142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143</v>
      </c>
      <c r="B88" s="12" t="s">
        <v>144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145</v>
      </c>
      <c r="B89" s="12" t="s">
        <v>146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147</v>
      </c>
      <c r="B90" s="12" t="s">
        <v>148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149</v>
      </c>
      <c r="B91" s="12" t="s">
        <v>150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151</v>
      </c>
      <c r="B92" s="10" t="s">
        <v>152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153</v>
      </c>
      <c r="B93" s="12" t="s">
        <v>154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155</v>
      </c>
      <c r="B94" s="12" t="s">
        <v>156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157</v>
      </c>
      <c r="B95" s="10" t="s">
        <v>158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159</v>
      </c>
      <c r="B96" s="12" t="s">
        <v>160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161</v>
      </c>
      <c r="B97" s="12" t="s">
        <v>162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254</v>
      </c>
      <c r="B98" s="12" t="s">
        <v>255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163</v>
      </c>
      <c r="B99" s="12" t="s">
        <v>164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165</v>
      </c>
      <c r="B100" s="12" t="s">
        <v>166</v>
      </c>
      <c r="C100" s="15">
        <v>670065</v>
      </c>
      <c r="D100" s="15">
        <v>1550000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167</v>
      </c>
      <c r="B101" s="12" t="s">
        <v>168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169</v>
      </c>
      <c r="B102" s="12" t="s">
        <v>170</v>
      </c>
      <c r="C102" s="15">
        <v>2498608</v>
      </c>
      <c r="D102" s="15">
        <v>-850532.5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171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172</v>
      </c>
      <c r="B104" s="10" t="s">
        <v>173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174</v>
      </c>
      <c r="B105" s="12" t="s">
        <v>175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176</v>
      </c>
      <c r="B106" s="12" t="s">
        <v>177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178</v>
      </c>
      <c r="B107" s="12" t="s">
        <v>179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180</v>
      </c>
      <c r="B108" s="12" t="s">
        <v>181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182</v>
      </c>
      <c r="B109" s="12" t="s">
        <v>183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184</v>
      </c>
      <c r="B110" s="10" t="s">
        <v>185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186</v>
      </c>
      <c r="B111" s="12" t="s">
        <v>187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188</v>
      </c>
      <c r="B112" s="12" t="s">
        <v>189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257</v>
      </c>
      <c r="B113" s="12" t="s">
        <v>258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190</v>
      </c>
      <c r="B114" s="10" t="s">
        <v>191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192</v>
      </c>
      <c r="B115" s="12" t="s">
        <v>193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194</v>
      </c>
      <c r="B116" s="10" t="s">
        <v>195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196</v>
      </c>
      <c r="B117" s="12" t="s">
        <v>197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198</v>
      </c>
      <c r="B118" s="12" t="s">
        <v>199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200</v>
      </c>
      <c r="B119" s="10" t="s">
        <v>201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243</v>
      </c>
      <c r="B120" s="12" t="s">
        <v>244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202</v>
      </c>
      <c r="B121" s="12" t="s">
        <v>203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204</v>
      </c>
      <c r="B122" s="12" t="s">
        <v>205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245</v>
      </c>
      <c r="B123" s="12" t="s">
        <v>246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206</v>
      </c>
      <c r="B124" s="12" t="s">
        <v>207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208</v>
      </c>
      <c r="B125" s="10" t="s">
        <v>209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210</v>
      </c>
      <c r="B126" s="12" t="s">
        <v>211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260</v>
      </c>
      <c r="B127" s="10" t="s">
        <v>261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262</v>
      </c>
      <c r="B128" s="12" t="s">
        <v>263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248</v>
      </c>
      <c r="B129" s="10" t="s">
        <v>249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250</v>
      </c>
      <c r="B130" s="12" t="s">
        <v>251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212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213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214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216</v>
      </c>
      <c r="B136" s="24" t="s">
        <v>217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218</v>
      </c>
      <c r="B137" s="24" t="s">
        <v>219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220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221</v>
      </c>
      <c r="B140" s="1" t="s">
        <v>222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223</v>
      </c>
      <c r="B141" s="1" t="s">
        <v>224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225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226</v>
      </c>
      <c r="B144" s="24" t="s">
        <v>227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228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229</v>
      </c>
      <c r="B147" s="30"/>
      <c r="C147" s="31">
        <f>C145+C131</f>
        <v>729101690</v>
      </c>
      <c r="D147" s="31">
        <f>D145+D131</f>
        <v>0</v>
      </c>
      <c r="E147" s="32" t="s">
        <v>215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267</v>
      </c>
      <c r="D149" s="17"/>
    </row>
    <row r="150" spans="1:17" x14ac:dyDescent="0.25">
      <c r="D150" s="21"/>
      <c r="E150" s="72" t="s">
        <v>259</v>
      </c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</row>
    <row r="153" spans="1:17" ht="15" x14ac:dyDescent="0.25">
      <c r="A153" s="2" t="s">
        <v>270</v>
      </c>
      <c r="E153" s="46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46"/>
    </row>
    <row r="154" spans="1:17" ht="14.25" x14ac:dyDescent="0.25">
      <c r="A154" s="39" t="s">
        <v>268</v>
      </c>
      <c r="B154" s="39"/>
      <c r="E154" s="73" t="s">
        <v>234</v>
      </c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</row>
    <row r="155" spans="1:17" x14ac:dyDescent="0.25">
      <c r="A155" s="1" t="s">
        <v>269</v>
      </c>
      <c r="E155" s="72" t="s">
        <v>235</v>
      </c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</row>
    <row r="161" spans="1:17" x14ac:dyDescent="0.25">
      <c r="C161" s="1" t="s">
        <v>271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I164" s="44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4" t="s">
        <v>273</v>
      </c>
      <c r="D165" s="44"/>
      <c r="H165" s="44"/>
      <c r="I165" s="44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39" t="s">
        <v>236</v>
      </c>
      <c r="D166" s="39"/>
      <c r="H166" s="39"/>
      <c r="I166" s="39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272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63" right="0.15748031496062992" top="0.35433070866141736" bottom="0.27559055118110237" header="0.35433070866141736" footer="0.31496062992125984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E02-BF86-4987-A528-9D131E312E23}">
  <sheetPr>
    <tabColor rgb="FFFF0000"/>
  </sheetPr>
  <dimension ref="A2:R87"/>
  <sheetViews>
    <sheetView showGridLines="0" topLeftCell="A10" zoomScale="110" zoomScaleNormal="110" workbookViewId="0">
      <selection activeCell="G21" sqref="G21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48" customWidth="1"/>
    <col min="8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47"/>
    </row>
    <row r="4" spans="1:18" ht="3" customHeight="1" x14ac:dyDescent="0.25"/>
    <row r="9" spans="1:18" x14ac:dyDescent="0.25">
      <c r="A9" s="76" t="s">
        <v>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1:18" x14ac:dyDescent="0.25">
      <c r="A10" s="77" t="s">
        <v>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1:18" x14ac:dyDescent="0.25">
      <c r="A11" s="77" t="s">
        <v>2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spans="1:18" x14ac:dyDescent="0.25">
      <c r="A12" s="77" t="s">
        <v>275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1:18" x14ac:dyDescent="0.25">
      <c r="A13" s="77" t="s">
        <v>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8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74" t="s">
        <v>4</v>
      </c>
      <c r="B15" s="75"/>
      <c r="C15" s="5" t="s">
        <v>266</v>
      </c>
      <c r="D15" s="5" t="s">
        <v>5</v>
      </c>
      <c r="E15" s="5" t="s">
        <v>274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230</v>
      </c>
      <c r="M15" s="5" t="s">
        <v>237</v>
      </c>
      <c r="N15" s="5" t="s">
        <v>238</v>
      </c>
      <c r="O15" s="5" t="s">
        <v>247</v>
      </c>
      <c r="P15" s="5" t="s">
        <v>256</v>
      </c>
      <c r="Q15" s="5" t="s">
        <v>264</v>
      </c>
      <c r="R15" s="5" t="s">
        <v>233</v>
      </c>
    </row>
    <row r="16" spans="1:18" s="6" customFormat="1" ht="19.5" customHeight="1" x14ac:dyDescent="0.25">
      <c r="A16" s="36" t="s">
        <v>12</v>
      </c>
      <c r="B16" s="37" t="s">
        <v>13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57">
        <v>2.1</v>
      </c>
      <c r="B17" s="57" t="s">
        <v>14</v>
      </c>
      <c r="C17" s="58">
        <f t="shared" ref="C17:R17" si="0">C18+C19+C22</f>
        <v>306184843</v>
      </c>
      <c r="D17" s="58">
        <f t="shared" si="0"/>
        <v>35535809.380000003</v>
      </c>
      <c r="E17" s="58">
        <f t="shared" si="0"/>
        <v>341720652.38</v>
      </c>
      <c r="F17" s="58">
        <f t="shared" si="0"/>
        <v>22854418.689999998</v>
      </c>
      <c r="G17" s="59">
        <f t="shared" si="0"/>
        <v>23107439.829999998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45961858.519999996</v>
      </c>
    </row>
    <row r="18" spans="1:18" ht="25.5" customHeight="1" x14ac:dyDescent="0.25">
      <c r="A18" s="13" t="s">
        <v>15</v>
      </c>
      <c r="B18" s="3" t="s">
        <v>16</v>
      </c>
      <c r="C18" s="16">
        <v>229651800</v>
      </c>
      <c r="D18" s="16">
        <v>28744010</v>
      </c>
      <c r="E18" s="16">
        <f>+C18+D18</f>
        <v>258395810</v>
      </c>
      <c r="F18" s="16">
        <v>19321546.66</v>
      </c>
      <c r="G18" s="51">
        <v>19620055.25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38941601.909999996</v>
      </c>
    </row>
    <row r="19" spans="1:18" ht="25.5" customHeight="1" x14ac:dyDescent="0.25">
      <c r="A19" s="13" t="s">
        <v>25</v>
      </c>
      <c r="B19" s="3" t="s">
        <v>26</v>
      </c>
      <c r="C19" s="16">
        <v>44511660</v>
      </c>
      <c r="D19" s="16">
        <v>2920770</v>
      </c>
      <c r="E19" s="16">
        <f t="shared" ref="E19:E22" si="1">+C19+D19</f>
        <v>47432430</v>
      </c>
      <c r="F19" s="16">
        <v>633333.32999999996</v>
      </c>
      <c r="G19" s="51">
        <v>599000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1232333.33</v>
      </c>
    </row>
    <row r="20" spans="1:18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ht="25.5" customHeight="1" x14ac:dyDescent="0.25">
      <c r="A22" s="13" t="s">
        <v>29</v>
      </c>
      <c r="B22" s="3" t="s">
        <v>30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5787923.2800000003</v>
      </c>
    </row>
    <row r="23" spans="1:18" ht="25.5" customHeight="1" x14ac:dyDescent="0.25">
      <c r="A23" s="57">
        <v>2.2000000000000002</v>
      </c>
      <c r="B23" s="57" t="s">
        <v>37</v>
      </c>
      <c r="C23" s="58">
        <f t="shared" ref="C23:R23" si="3">C24+C25+C26+C27+C28+C29+C30+C31+C32</f>
        <v>305736473</v>
      </c>
      <c r="D23" s="58">
        <f t="shared" si="3"/>
        <v>-74023689.810000002</v>
      </c>
      <c r="E23" s="58">
        <f t="shared" si="3"/>
        <v>231712783.19</v>
      </c>
      <c r="F23" s="58">
        <f t="shared" si="3"/>
        <v>2037904.77</v>
      </c>
      <c r="G23" s="59">
        <f t="shared" si="3"/>
        <v>3498327.2600000002</v>
      </c>
      <c r="H23" s="58">
        <f t="shared" si="3"/>
        <v>0</v>
      </c>
      <c r="I23" s="58">
        <f t="shared" si="3"/>
        <v>0</v>
      </c>
      <c r="J23" s="58">
        <f t="shared" si="3"/>
        <v>0</v>
      </c>
      <c r="K23" s="58">
        <f t="shared" si="3"/>
        <v>0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5536232.0300000003</v>
      </c>
    </row>
    <row r="24" spans="1:18" ht="25.5" customHeight="1" x14ac:dyDescent="0.25">
      <c r="A24" s="13" t="s">
        <v>38</v>
      </c>
      <c r="B24" s="3" t="s">
        <v>39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893600.81</v>
      </c>
    </row>
    <row r="25" spans="1:18" ht="25.5" customHeight="1" x14ac:dyDescent="0.25">
      <c r="A25" s="13" t="s">
        <v>48</v>
      </c>
      <c r="B25" s="3" t="s">
        <v>49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13416.6</v>
      </c>
    </row>
    <row r="26" spans="1:18" ht="25.5" customHeight="1" x14ac:dyDescent="0.25">
      <c r="A26" s="13" t="s">
        <v>54</v>
      </c>
      <c r="B26" s="3" t="s">
        <v>55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ht="25.5" customHeight="1" x14ac:dyDescent="0.25">
      <c r="A27" s="13" t="s">
        <v>60</v>
      </c>
      <c r="B27" s="3" t="s">
        <v>61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ht="25.5" customHeight="1" x14ac:dyDescent="0.25">
      <c r="A28" s="13" t="s">
        <v>66</v>
      </c>
      <c r="B28" s="3" t="s">
        <v>67</v>
      </c>
      <c r="C28" s="16">
        <v>15590982</v>
      </c>
      <c r="D28" s="16">
        <v>7385915.7199999988</v>
      </c>
      <c r="E28" s="16">
        <f t="shared" si="4"/>
        <v>22976897.719999999</v>
      </c>
      <c r="F28" s="16">
        <v>1018178.09</v>
      </c>
      <c r="G28" s="51">
        <v>1430034.06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2448212.15</v>
      </c>
    </row>
    <row r="29" spans="1:18" ht="25.5" customHeight="1" x14ac:dyDescent="0.25">
      <c r="A29" s="13" t="s">
        <v>74</v>
      </c>
      <c r="B29" s="3" t="s">
        <v>75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360935.83999999997</v>
      </c>
    </row>
    <row r="30" spans="1:18" ht="33.75" x14ac:dyDescent="0.25">
      <c r="A30" s="13" t="s">
        <v>80</v>
      </c>
      <c r="B30" s="3" t="s">
        <v>81</v>
      </c>
      <c r="C30" s="16">
        <v>4446174</v>
      </c>
      <c r="D30" s="16">
        <v>1790826</v>
      </c>
      <c r="E30" s="16">
        <f t="shared" si="4"/>
        <v>6237000</v>
      </c>
      <c r="F30" s="16">
        <v>94059</v>
      </c>
      <c r="G30" s="51">
        <v>123055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217114</v>
      </c>
    </row>
    <row r="31" spans="1:18" ht="25.5" customHeight="1" x14ac:dyDescent="0.25">
      <c r="A31" s="13" t="s">
        <v>86</v>
      </c>
      <c r="B31" s="3" t="s">
        <v>87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1">
        <v>1104360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1104360</v>
      </c>
    </row>
    <row r="32" spans="1:18" ht="25.5" customHeight="1" x14ac:dyDescent="0.25">
      <c r="A32" s="13" t="s">
        <v>98</v>
      </c>
      <c r="B32" s="3" t="s">
        <v>99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1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57">
        <v>2.2999999999999998</v>
      </c>
      <c r="B33" s="57" t="s">
        <v>102</v>
      </c>
      <c r="C33" s="58">
        <f t="shared" ref="C33:R33" si="5">C34+C35+C36+C38+C39+C40+C42</f>
        <v>59867041</v>
      </c>
      <c r="D33" s="58">
        <f t="shared" si="5"/>
        <v>1089459.07</v>
      </c>
      <c r="E33" s="58">
        <f t="shared" si="5"/>
        <v>60956500.069999993</v>
      </c>
      <c r="F33" s="58">
        <f t="shared" si="5"/>
        <v>852000</v>
      </c>
      <c r="G33" s="59">
        <f t="shared" si="5"/>
        <v>982412.88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1834412.88</v>
      </c>
    </row>
    <row r="34" spans="1:18" ht="25.5" customHeight="1" x14ac:dyDescent="0.25">
      <c r="A34" s="13" t="s">
        <v>103</v>
      </c>
      <c r="B34" s="3" t="s">
        <v>104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1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ht="25.5" customHeight="1" x14ac:dyDescent="0.25">
      <c r="A35" s="13" t="s">
        <v>111</v>
      </c>
      <c r="B35" s="3" t="s">
        <v>112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1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ht="25.5" customHeight="1" x14ac:dyDescent="0.25">
      <c r="A36" s="13" t="s">
        <v>121</v>
      </c>
      <c r="B36" s="3" t="s">
        <v>122</v>
      </c>
      <c r="C36" s="16">
        <v>5940625</v>
      </c>
      <c r="D36" s="16">
        <v>-762052.7</v>
      </c>
      <c r="E36" s="16">
        <f t="shared" si="6"/>
        <v>5178572.3</v>
      </c>
      <c r="F36" s="16">
        <v>0</v>
      </c>
      <c r="G36" s="51">
        <v>495600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495600</v>
      </c>
    </row>
    <row r="37" spans="1:18" ht="25.5" customHeight="1" x14ac:dyDescent="0.25">
      <c r="A37" s="13" t="s">
        <v>280</v>
      </c>
      <c r="B37" s="3" t="s">
        <v>281</v>
      </c>
      <c r="C37" s="16">
        <v>0</v>
      </c>
      <c r="D37" s="16">
        <v>0</v>
      </c>
      <c r="E37" s="16">
        <f t="shared" si="6"/>
        <v>0</v>
      </c>
      <c r="F37" s="16"/>
      <c r="G37" s="51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ht="25.5" customHeight="1" x14ac:dyDescent="0.25">
      <c r="A38" s="13" t="s">
        <v>131</v>
      </c>
      <c r="B38" s="3" t="s">
        <v>132</v>
      </c>
      <c r="C38" s="16">
        <v>581140</v>
      </c>
      <c r="D38" s="16">
        <v>144500</v>
      </c>
      <c r="E38" s="16">
        <f t="shared" si="6"/>
        <v>725640</v>
      </c>
      <c r="F38" s="16">
        <v>0</v>
      </c>
      <c r="G38" s="51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ht="29.25" customHeight="1" x14ac:dyDescent="0.25">
      <c r="A39" s="13" t="s">
        <v>141</v>
      </c>
      <c r="B39" s="3" t="s">
        <v>142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1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ht="30.75" customHeight="1" x14ac:dyDescent="0.25">
      <c r="A40" s="13" t="s">
        <v>151</v>
      </c>
      <c r="B40" s="3" t="s">
        <v>152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1">
        <v>486812.88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1338812.8799999999</v>
      </c>
    </row>
    <row r="41" spans="1:18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6"/>
        <v>0</v>
      </c>
      <c r="F41" s="16"/>
      <c r="G41" s="51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ht="25.5" customHeight="1" x14ac:dyDescent="0.25">
      <c r="A42" s="13" t="s">
        <v>157</v>
      </c>
      <c r="B42" s="3" t="s">
        <v>158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1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0</v>
      </c>
    </row>
    <row r="43" spans="1:18" ht="25.5" customHeight="1" x14ac:dyDescent="0.25">
      <c r="A43" s="57">
        <v>2.6</v>
      </c>
      <c r="B43" s="57" t="s">
        <v>171</v>
      </c>
      <c r="C43" s="58">
        <f t="shared" ref="C43:R43" si="7">C44+C45+C46+C47+C48+C49+C52+C51</f>
        <v>57313333</v>
      </c>
      <c r="D43" s="58">
        <f t="shared" si="7"/>
        <v>37398421.359999999</v>
      </c>
      <c r="E43" s="58">
        <f t="shared" si="7"/>
        <v>94711754.359999999</v>
      </c>
      <c r="F43" s="58">
        <f t="shared" si="7"/>
        <v>0</v>
      </c>
      <c r="G43" s="59">
        <f t="shared" si="7"/>
        <v>202865.6</v>
      </c>
      <c r="H43" s="58">
        <f t="shared" si="7"/>
        <v>0</v>
      </c>
      <c r="I43" s="58">
        <f t="shared" si="7"/>
        <v>0</v>
      </c>
      <c r="J43" s="58">
        <f t="shared" si="7"/>
        <v>0</v>
      </c>
      <c r="K43" s="58">
        <f t="shared" si="7"/>
        <v>0</v>
      </c>
      <c r="L43" s="58">
        <f t="shared" si="7"/>
        <v>0</v>
      </c>
      <c r="M43" s="58">
        <f t="shared" si="7"/>
        <v>0</v>
      </c>
      <c r="N43" s="58">
        <f t="shared" si="7"/>
        <v>0</v>
      </c>
      <c r="O43" s="58">
        <f t="shared" si="7"/>
        <v>0</v>
      </c>
      <c r="P43" s="58">
        <f t="shared" si="7"/>
        <v>0</v>
      </c>
      <c r="Q43" s="58">
        <f t="shared" si="7"/>
        <v>0</v>
      </c>
      <c r="R43" s="58">
        <f t="shared" si="7"/>
        <v>202865.6</v>
      </c>
    </row>
    <row r="44" spans="1:18" ht="25.5" customHeight="1" x14ac:dyDescent="0.25">
      <c r="A44" s="13" t="s">
        <v>172</v>
      </c>
      <c r="B44" s="3" t="s">
        <v>173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1">
        <v>202865.6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202865.6</v>
      </c>
    </row>
    <row r="45" spans="1:18" ht="29.25" customHeight="1" x14ac:dyDescent="0.25">
      <c r="A45" s="13" t="s">
        <v>184</v>
      </c>
      <c r="B45" s="3" t="s">
        <v>185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1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0</v>
      </c>
    </row>
    <row r="46" spans="1:18" ht="29.25" customHeight="1" x14ac:dyDescent="0.25">
      <c r="A46" s="13" t="s">
        <v>190</v>
      </c>
      <c r="B46" s="3" t="s">
        <v>191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1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ht="30.75" customHeight="1" x14ac:dyDescent="0.25">
      <c r="A47" s="13" t="s">
        <v>194</v>
      </c>
      <c r="B47" s="3" t="s">
        <v>195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1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ht="27" customHeight="1" x14ac:dyDescent="0.25">
      <c r="A48" s="13" t="s">
        <v>200</v>
      </c>
      <c r="B48" s="3" t="s">
        <v>201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1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ht="25.5" customHeight="1" x14ac:dyDescent="0.25">
      <c r="A49" s="13" t="s">
        <v>208</v>
      </c>
      <c r="B49" s="3" t="s">
        <v>209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1"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8"/>
        <v>0</v>
      </c>
      <c r="F50" s="16"/>
      <c r="G50" s="51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ht="25.5" customHeight="1" x14ac:dyDescent="0.25">
      <c r="A51" s="13" t="s">
        <v>260</v>
      </c>
      <c r="B51" s="3" t="s">
        <v>261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1"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ht="25.5" customHeight="1" x14ac:dyDescent="0.25">
      <c r="A52" s="13" t="s">
        <v>248</v>
      </c>
      <c r="B52" s="3" t="s">
        <v>249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1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0" t="s">
        <v>212</v>
      </c>
      <c r="B53" s="61"/>
      <c r="C53" s="62">
        <f t="shared" ref="C53:R53" si="9">+C43+C33+C23+C17</f>
        <v>729101690</v>
      </c>
      <c r="D53" s="62">
        <f t="shared" si="9"/>
        <v>0</v>
      </c>
      <c r="E53" s="62">
        <f t="shared" si="9"/>
        <v>729101690</v>
      </c>
      <c r="F53" s="62">
        <f t="shared" si="9"/>
        <v>25744323.459999997</v>
      </c>
      <c r="G53" s="63">
        <f t="shared" si="9"/>
        <v>27791045.57</v>
      </c>
      <c r="H53" s="62">
        <f t="shared" si="9"/>
        <v>0</v>
      </c>
      <c r="I53" s="62">
        <f t="shared" si="9"/>
        <v>0</v>
      </c>
      <c r="J53" s="62">
        <f t="shared" si="9"/>
        <v>0</v>
      </c>
      <c r="K53" s="62">
        <f t="shared" si="9"/>
        <v>0</v>
      </c>
      <c r="L53" s="62">
        <f t="shared" si="9"/>
        <v>0</v>
      </c>
      <c r="M53" s="62">
        <f t="shared" si="9"/>
        <v>0</v>
      </c>
      <c r="N53" s="62">
        <f t="shared" si="9"/>
        <v>0</v>
      </c>
      <c r="O53" s="62">
        <f t="shared" si="9"/>
        <v>0</v>
      </c>
      <c r="P53" s="62">
        <f t="shared" si="9"/>
        <v>0</v>
      </c>
      <c r="Q53" s="62">
        <f t="shared" si="9"/>
        <v>0</v>
      </c>
      <c r="R53" s="64">
        <f t="shared" si="9"/>
        <v>53535369.029999994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69" t="s">
        <v>213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57">
        <v>4.0999999999999996</v>
      </c>
      <c r="B57" s="65" t="s">
        <v>214</v>
      </c>
      <c r="C57" s="66">
        <f>SUM(C58:C59)</f>
        <v>0</v>
      </c>
      <c r="D57" s="66">
        <f t="shared" ref="D57:Q57" si="10">SUM(D58:D59)</f>
        <v>0</v>
      </c>
      <c r="E57" s="66"/>
      <c r="F57" s="66">
        <f t="shared" si="10"/>
        <v>0</v>
      </c>
      <c r="G57" s="67">
        <f t="shared" si="10"/>
        <v>0</v>
      </c>
      <c r="H57" s="66">
        <f t="shared" si="10"/>
        <v>0</v>
      </c>
      <c r="I57" s="66">
        <f t="shared" si="10"/>
        <v>0</v>
      </c>
      <c r="J57" s="66">
        <f t="shared" si="10"/>
        <v>0</v>
      </c>
      <c r="K57" s="66">
        <f t="shared" si="10"/>
        <v>0</v>
      </c>
      <c r="L57" s="66">
        <f t="shared" si="10"/>
        <v>0</v>
      </c>
      <c r="M57" s="66">
        <f t="shared" si="10"/>
        <v>0</v>
      </c>
      <c r="N57" s="66">
        <f t="shared" si="10"/>
        <v>0</v>
      </c>
      <c r="O57" s="66">
        <f t="shared" si="10"/>
        <v>0</v>
      </c>
      <c r="P57" s="66">
        <f t="shared" si="10"/>
        <v>0</v>
      </c>
      <c r="Q57" s="66">
        <f t="shared" si="10"/>
        <v>0</v>
      </c>
      <c r="R57" s="66">
        <f>SUM(R58:R59)</f>
        <v>0</v>
      </c>
    </row>
    <row r="58" spans="1:18" ht="25.5" customHeight="1" x14ac:dyDescent="0.25">
      <c r="A58" s="2" t="s">
        <v>216</v>
      </c>
      <c r="B58" s="24" t="s">
        <v>217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218</v>
      </c>
      <c r="B59" s="24" t="s">
        <v>219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57">
        <v>4.2</v>
      </c>
      <c r="B60" s="65" t="s">
        <v>220</v>
      </c>
      <c r="C60" s="66">
        <f>SUM(C61:C62)</f>
        <v>0</v>
      </c>
      <c r="D60" s="66">
        <f t="shared" ref="D60:Q60" si="13">SUM(D61:D62)</f>
        <v>0</v>
      </c>
      <c r="E60" s="66"/>
      <c r="F60" s="66">
        <f t="shared" si="13"/>
        <v>0</v>
      </c>
      <c r="G60" s="67">
        <f t="shared" si="13"/>
        <v>0</v>
      </c>
      <c r="H60" s="66">
        <f t="shared" si="13"/>
        <v>0</v>
      </c>
      <c r="I60" s="66">
        <f t="shared" si="13"/>
        <v>0</v>
      </c>
      <c r="J60" s="66">
        <f t="shared" si="13"/>
        <v>0</v>
      </c>
      <c r="K60" s="66">
        <f t="shared" si="13"/>
        <v>0</v>
      </c>
      <c r="L60" s="66">
        <f t="shared" si="13"/>
        <v>0</v>
      </c>
      <c r="M60" s="66">
        <f t="shared" si="13"/>
        <v>0</v>
      </c>
      <c r="N60" s="66">
        <f t="shared" si="13"/>
        <v>0</v>
      </c>
      <c r="O60" s="66">
        <f t="shared" si="13"/>
        <v>0</v>
      </c>
      <c r="P60" s="66">
        <f t="shared" si="13"/>
        <v>0</v>
      </c>
      <c r="Q60" s="66">
        <f t="shared" si="13"/>
        <v>0</v>
      </c>
      <c r="R60" s="66">
        <f>SUM(R61:R62)</f>
        <v>0</v>
      </c>
    </row>
    <row r="61" spans="1:18" ht="25.5" customHeight="1" x14ac:dyDescent="0.25">
      <c r="A61" s="2" t="s">
        <v>221</v>
      </c>
      <c r="B61" s="1" t="s">
        <v>222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223</v>
      </c>
      <c r="B62" s="1" t="s">
        <v>224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57">
        <v>4.3</v>
      </c>
      <c r="B63" s="65" t="s">
        <v>225</v>
      </c>
      <c r="C63" s="66">
        <f>SUM(C64)</f>
        <v>0</v>
      </c>
      <c r="D63" s="66">
        <f t="shared" ref="D63:Q63" si="16">SUM(D64)</f>
        <v>0</v>
      </c>
      <c r="E63" s="66"/>
      <c r="F63" s="66">
        <f t="shared" si="16"/>
        <v>0</v>
      </c>
      <c r="G63" s="67">
        <f t="shared" si="16"/>
        <v>0</v>
      </c>
      <c r="H63" s="66">
        <f t="shared" si="16"/>
        <v>0</v>
      </c>
      <c r="I63" s="66">
        <f t="shared" si="16"/>
        <v>0</v>
      </c>
      <c r="J63" s="66">
        <f t="shared" si="16"/>
        <v>0</v>
      </c>
      <c r="K63" s="66">
        <f t="shared" si="16"/>
        <v>0</v>
      </c>
      <c r="L63" s="66">
        <f t="shared" si="16"/>
        <v>0</v>
      </c>
      <c r="M63" s="66">
        <f t="shared" si="16"/>
        <v>0</v>
      </c>
      <c r="N63" s="66">
        <f t="shared" si="16"/>
        <v>0</v>
      </c>
      <c r="O63" s="66">
        <f t="shared" si="16"/>
        <v>0</v>
      </c>
      <c r="P63" s="66">
        <f t="shared" si="16"/>
        <v>0</v>
      </c>
      <c r="Q63" s="66">
        <f t="shared" si="16"/>
        <v>0</v>
      </c>
      <c r="R63" s="66">
        <f>SUM(R64)</f>
        <v>0</v>
      </c>
    </row>
    <row r="64" spans="1:18" ht="25.5" customHeight="1" x14ac:dyDescent="0.25">
      <c r="A64" s="2" t="s">
        <v>226</v>
      </c>
      <c r="B64" s="24" t="s">
        <v>227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0" t="s">
        <v>228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18">F63+F60+F57</f>
        <v>0</v>
      </c>
      <c r="G65" s="67">
        <f t="shared" si="18"/>
        <v>0</v>
      </c>
      <c r="H65" s="66">
        <f t="shared" si="18"/>
        <v>0</v>
      </c>
      <c r="I65" s="66">
        <f t="shared" si="18"/>
        <v>0</v>
      </c>
      <c r="J65" s="66">
        <f t="shared" si="18"/>
        <v>0</v>
      </c>
      <c r="K65" s="66">
        <f t="shared" si="18"/>
        <v>0</v>
      </c>
      <c r="L65" s="66">
        <f t="shared" si="18"/>
        <v>0</v>
      </c>
      <c r="M65" s="66">
        <f t="shared" si="18"/>
        <v>0</v>
      </c>
      <c r="N65" s="66">
        <f t="shared" si="18"/>
        <v>0</v>
      </c>
      <c r="O65" s="66">
        <f t="shared" si="18"/>
        <v>0</v>
      </c>
      <c r="P65" s="66">
        <f t="shared" si="18"/>
        <v>0</v>
      </c>
      <c r="Q65" s="66">
        <f t="shared" si="18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229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19">G65+G53</f>
        <v>27791045.57</v>
      </c>
      <c r="H67" s="31">
        <f t="shared" si="19"/>
        <v>0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53535369.029999994</v>
      </c>
    </row>
    <row r="68" spans="1:18" ht="12" x14ac:dyDescent="0.25">
      <c r="H68" s="70"/>
      <c r="I68" s="70"/>
      <c r="J68" s="70"/>
      <c r="K68" s="70"/>
    </row>
    <row r="69" spans="1:18" x14ac:dyDescent="0.25">
      <c r="A69" s="1" t="s">
        <v>267</v>
      </c>
      <c r="D69" s="17"/>
      <c r="E69" s="17"/>
    </row>
    <row r="70" spans="1:18" x14ac:dyDescent="0.25">
      <c r="D70" s="21"/>
      <c r="E70" s="21"/>
      <c r="F70" s="72" t="s">
        <v>259</v>
      </c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</row>
    <row r="73" spans="1:18" ht="15" x14ac:dyDescent="0.25">
      <c r="A73" s="2" t="s">
        <v>270</v>
      </c>
      <c r="F73" s="56"/>
      <c r="G73" s="5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56"/>
    </row>
    <row r="74" spans="1:18" ht="14.25" x14ac:dyDescent="0.25">
      <c r="A74" s="39" t="s">
        <v>268</v>
      </c>
      <c r="B74" s="39"/>
      <c r="F74" s="73" t="s">
        <v>234</v>
      </c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18" x14ac:dyDescent="0.25">
      <c r="A75" s="1" t="s">
        <v>269</v>
      </c>
      <c r="F75" s="72" t="s">
        <v>235</v>
      </c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</row>
    <row r="81" spans="1:18" x14ac:dyDescent="0.25">
      <c r="A81" s="72" t="s">
        <v>286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</row>
    <row r="82" spans="1:18" x14ac:dyDescent="0.25">
      <c r="A82" s="44"/>
      <c r="B82" s="44"/>
      <c r="D82" s="44"/>
      <c r="E82" s="44"/>
      <c r="L82" s="44"/>
      <c r="M82" s="44"/>
      <c r="N82" s="44"/>
      <c r="O82" s="44"/>
      <c r="P82" s="44"/>
      <c r="Q82" s="44"/>
      <c r="R82" s="44"/>
    </row>
    <row r="83" spans="1:18" x14ac:dyDescent="0.25">
      <c r="A83" s="44"/>
      <c r="B83" s="44"/>
      <c r="C83" s="44"/>
      <c r="D83" s="44"/>
      <c r="E83" s="44"/>
      <c r="I83" s="44"/>
      <c r="J83" s="44"/>
      <c r="L83" s="44"/>
      <c r="M83" s="44"/>
      <c r="N83" s="44"/>
      <c r="O83" s="44"/>
      <c r="P83" s="44"/>
      <c r="Q83" s="44"/>
      <c r="R83" s="44"/>
    </row>
    <row r="84" spans="1:18" x14ac:dyDescent="0.25">
      <c r="A84" s="44"/>
      <c r="B84" s="44"/>
      <c r="C84" s="44"/>
      <c r="D84" s="44"/>
      <c r="E84" s="44"/>
      <c r="J84" s="44"/>
      <c r="L84" s="44"/>
      <c r="M84" s="44"/>
      <c r="N84" s="44"/>
      <c r="O84" s="44"/>
      <c r="P84" s="44"/>
      <c r="Q84" s="44"/>
      <c r="R84" s="44"/>
    </row>
    <row r="85" spans="1:18" x14ac:dyDescent="0.25">
      <c r="A85" s="72" t="s">
        <v>273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</row>
    <row r="86" spans="1:18" ht="14.25" x14ac:dyDescent="0.25">
      <c r="A86" s="73" t="s">
        <v>236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</row>
    <row r="87" spans="1:18" x14ac:dyDescent="0.25">
      <c r="A87" s="72" t="s">
        <v>287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</row>
  </sheetData>
  <mergeCells count="13">
    <mergeCell ref="A81:R81"/>
    <mergeCell ref="A85:R85"/>
    <mergeCell ref="A86:R86"/>
    <mergeCell ref="A87:R87"/>
    <mergeCell ref="F70:R70"/>
    <mergeCell ref="F74:R74"/>
    <mergeCell ref="F75:R75"/>
    <mergeCell ref="A15:B15"/>
    <mergeCell ref="A9:R9"/>
    <mergeCell ref="A10:R10"/>
    <mergeCell ref="A11:R11"/>
    <mergeCell ref="A12:R12"/>
    <mergeCell ref="A13:R13"/>
  </mergeCells>
  <pageMargins left="0.53" right="0.15748031496062992" top="0.35433070866141736" bottom="0.27559055118110237" header="0.35433070866141736" footer="0.31496062992125984"/>
  <pageSetup scale="65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2:R91"/>
  <sheetViews>
    <sheetView showGridLines="0" tabSelected="1" zoomScale="110" zoomScaleNormal="110" workbookViewId="0">
      <selection activeCell="B85" sqref="B85"/>
    </sheetView>
  </sheetViews>
  <sheetFormatPr baseColWidth="10" defaultColWidth="8.7109375" defaultRowHeight="11.25" x14ac:dyDescent="0.25"/>
  <cols>
    <col min="1" max="1" width="7.7109375" style="2" customWidth="1"/>
    <col min="2" max="2" width="35.85546875" style="1" customWidth="1"/>
    <col min="3" max="3" width="16.42578125" style="1" customWidth="1"/>
    <col min="4" max="4" width="15.28515625" style="1" customWidth="1"/>
    <col min="5" max="5" width="16.140625" style="1" customWidth="1"/>
    <col min="6" max="6" width="14.7109375" style="1" customWidth="1"/>
    <col min="7" max="7" width="15.140625" style="48" customWidth="1"/>
    <col min="8" max="8" width="14.7109375" style="1" customWidth="1"/>
    <col min="9" max="9" width="15" style="1" customWidth="1"/>
    <col min="10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6" style="1" customWidth="1"/>
    <col min="19" max="16384" width="8.7109375" style="1"/>
  </cols>
  <sheetData>
    <row r="2" spans="1:18" ht="19.5" x14ac:dyDescent="0.25">
      <c r="G2" s="47"/>
    </row>
    <row r="4" spans="1:18" ht="3" customHeight="1" x14ac:dyDescent="0.25"/>
    <row r="9" spans="1:18" x14ac:dyDescent="0.25">
      <c r="A9" s="76" t="s">
        <v>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1:18" x14ac:dyDescent="0.25">
      <c r="A10" s="77" t="s">
        <v>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1:18" x14ac:dyDescent="0.25">
      <c r="A11" s="77" t="s">
        <v>2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spans="1:18" x14ac:dyDescent="0.25">
      <c r="A12" s="77" t="s">
        <v>293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1:18" x14ac:dyDescent="0.25">
      <c r="A13" s="77" t="s">
        <v>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8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74" t="s">
        <v>4</v>
      </c>
      <c r="B15" s="75"/>
      <c r="C15" s="5" t="s">
        <v>266</v>
      </c>
      <c r="D15" s="5" t="s">
        <v>5</v>
      </c>
      <c r="E15" s="5" t="s">
        <v>274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230</v>
      </c>
      <c r="M15" s="5" t="s">
        <v>237</v>
      </c>
      <c r="N15" s="5" t="s">
        <v>238</v>
      </c>
      <c r="O15" s="5" t="s">
        <v>247</v>
      </c>
      <c r="P15" s="5" t="s">
        <v>256</v>
      </c>
      <c r="Q15" s="5" t="s">
        <v>264</v>
      </c>
      <c r="R15" s="5" t="s">
        <v>233</v>
      </c>
    </row>
    <row r="16" spans="1:18" s="6" customFormat="1" ht="19.5" customHeight="1" x14ac:dyDescent="0.25">
      <c r="A16" s="36" t="s">
        <v>12</v>
      </c>
      <c r="B16" s="37" t="s">
        <v>13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57">
        <v>2.1</v>
      </c>
      <c r="B17" s="57" t="s">
        <v>14</v>
      </c>
      <c r="C17" s="58">
        <f t="shared" ref="C17:R17" si="0">C18+C19+C22</f>
        <v>306184843</v>
      </c>
      <c r="D17" s="58">
        <f t="shared" si="0"/>
        <v>35535809.380000003</v>
      </c>
      <c r="E17" s="58">
        <f t="shared" si="0"/>
        <v>341720652.38</v>
      </c>
      <c r="F17" s="58">
        <f t="shared" si="0"/>
        <v>22854418.689999998</v>
      </c>
      <c r="G17" s="59">
        <f t="shared" si="0"/>
        <v>23107439.829999998</v>
      </c>
      <c r="H17" s="58">
        <f t="shared" si="0"/>
        <v>22976592.469999999</v>
      </c>
      <c r="I17" s="58">
        <f t="shared" si="0"/>
        <v>28798609.229999997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97737060.219999999</v>
      </c>
    </row>
    <row r="18" spans="1:18" ht="25.5" customHeight="1" x14ac:dyDescent="0.25">
      <c r="A18" s="13" t="s">
        <v>15</v>
      </c>
      <c r="B18" s="3" t="s">
        <v>16</v>
      </c>
      <c r="C18" s="16">
        <v>229651800</v>
      </c>
      <c r="D18" s="16">
        <v>27424010</v>
      </c>
      <c r="E18" s="16">
        <f>+C18+D18</f>
        <v>257075810</v>
      </c>
      <c r="F18" s="16">
        <v>19321546.66</v>
      </c>
      <c r="G18" s="51">
        <v>19620055.25</v>
      </c>
      <c r="H18" s="16">
        <v>19203710.059999999</v>
      </c>
      <c r="I18" s="16">
        <v>18973365</v>
      </c>
      <c r="J18" s="16"/>
      <c r="K18" s="16"/>
      <c r="L18" s="16"/>
      <c r="M18" s="16"/>
      <c r="N18" s="16"/>
      <c r="O18" s="16"/>
      <c r="P18" s="16"/>
      <c r="Q18" s="16"/>
      <c r="R18" s="16">
        <f>SUM(F18:Q18)</f>
        <v>77118676.969999999</v>
      </c>
    </row>
    <row r="19" spans="1:18" ht="25.5" customHeight="1" x14ac:dyDescent="0.25">
      <c r="A19" s="13" t="s">
        <v>25</v>
      </c>
      <c r="B19" s="3" t="s">
        <v>26</v>
      </c>
      <c r="C19" s="16">
        <v>44511660</v>
      </c>
      <c r="D19" s="16">
        <v>4240770</v>
      </c>
      <c r="E19" s="16">
        <f t="shared" ref="E19:E22" si="1">+C19+D19</f>
        <v>48752430</v>
      </c>
      <c r="F19" s="16">
        <v>633333.32999999996</v>
      </c>
      <c r="G19" s="51">
        <v>599000</v>
      </c>
      <c r="H19" s="16">
        <v>891000</v>
      </c>
      <c r="I19" s="16">
        <v>6952883.1500000004</v>
      </c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9076216.4800000004</v>
      </c>
    </row>
    <row r="20" spans="1:18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>
        <v>0</v>
      </c>
      <c r="I20" s="16">
        <v>0</v>
      </c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>
        <v>0</v>
      </c>
      <c r="I21" s="16">
        <v>0</v>
      </c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ht="25.5" customHeight="1" x14ac:dyDescent="0.25">
      <c r="A22" s="13" t="s">
        <v>29</v>
      </c>
      <c r="B22" s="3" t="s">
        <v>30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>
        <v>2881882.41</v>
      </c>
      <c r="I22" s="16">
        <v>2872361.08</v>
      </c>
      <c r="J22" s="16"/>
      <c r="K22" s="16"/>
      <c r="L22" s="16"/>
      <c r="M22" s="16"/>
      <c r="N22" s="16"/>
      <c r="O22" s="16"/>
      <c r="P22" s="16"/>
      <c r="Q22" s="16"/>
      <c r="R22" s="16">
        <f t="shared" si="2"/>
        <v>11542166.770000001</v>
      </c>
    </row>
    <row r="23" spans="1:18" ht="25.5" customHeight="1" x14ac:dyDescent="0.25">
      <c r="A23" s="57">
        <v>2.2000000000000002</v>
      </c>
      <c r="B23" s="57" t="s">
        <v>37</v>
      </c>
      <c r="C23" s="58">
        <f t="shared" ref="C23:R23" si="3">C24+C25+C26+C27+C28+C29+C30+C31+C32</f>
        <v>305736473</v>
      </c>
      <c r="D23" s="58">
        <f t="shared" si="3"/>
        <v>-74023689.810000002</v>
      </c>
      <c r="E23" s="58">
        <f t="shared" si="3"/>
        <v>231712783.19</v>
      </c>
      <c r="F23" s="58">
        <f t="shared" si="3"/>
        <v>2037904.77</v>
      </c>
      <c r="G23" s="59">
        <f t="shared" si="3"/>
        <v>3498327.2600000002</v>
      </c>
      <c r="H23" s="58">
        <f t="shared" si="3"/>
        <v>22965215.600000001</v>
      </c>
      <c r="I23" s="58">
        <f t="shared" si="3"/>
        <v>7445780.8000000007</v>
      </c>
      <c r="J23" s="58">
        <f t="shared" si="3"/>
        <v>0</v>
      </c>
      <c r="K23" s="58">
        <f t="shared" si="3"/>
        <v>0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35947228.43</v>
      </c>
    </row>
    <row r="24" spans="1:18" ht="25.5" customHeight="1" x14ac:dyDescent="0.25">
      <c r="A24" s="13" t="s">
        <v>38</v>
      </c>
      <c r="B24" s="3" t="s">
        <v>39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>
        <v>610698.17000000004</v>
      </c>
      <c r="I24" s="16">
        <v>661211.67000000004</v>
      </c>
      <c r="J24" s="16"/>
      <c r="K24" s="16"/>
      <c r="L24" s="16"/>
      <c r="M24" s="16"/>
      <c r="N24" s="16"/>
      <c r="O24" s="16"/>
      <c r="P24" s="16"/>
      <c r="Q24" s="16"/>
      <c r="R24" s="16">
        <f t="shared" si="2"/>
        <v>2165510.65</v>
      </c>
    </row>
    <row r="25" spans="1:18" ht="25.5" customHeight="1" x14ac:dyDescent="0.25">
      <c r="A25" s="13" t="s">
        <v>48</v>
      </c>
      <c r="B25" s="3" t="s">
        <v>49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>
        <v>352681.35</v>
      </c>
      <c r="I25" s="16">
        <v>143139.9</v>
      </c>
      <c r="J25" s="16"/>
      <c r="K25" s="16"/>
      <c r="L25" s="16"/>
      <c r="M25" s="16"/>
      <c r="N25" s="16"/>
      <c r="O25" s="16"/>
      <c r="P25" s="16"/>
      <c r="Q25" s="16"/>
      <c r="R25" s="16">
        <f t="shared" si="2"/>
        <v>509237.85</v>
      </c>
    </row>
    <row r="26" spans="1:18" ht="25.5" customHeight="1" x14ac:dyDescent="0.25">
      <c r="A26" s="13" t="s">
        <v>54</v>
      </c>
      <c r="B26" s="3" t="s">
        <v>55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>
        <v>0</v>
      </c>
      <c r="I26" s="16">
        <v>-7809.97</v>
      </c>
      <c r="J26" s="16"/>
      <c r="K26" s="16"/>
      <c r="L26" s="16"/>
      <c r="M26" s="16"/>
      <c r="N26" s="16"/>
      <c r="O26" s="16"/>
      <c r="P26" s="16"/>
      <c r="Q26" s="16"/>
      <c r="R26" s="16">
        <f t="shared" si="2"/>
        <v>290445.66000000003</v>
      </c>
    </row>
    <row r="27" spans="1:18" ht="25.5" customHeight="1" x14ac:dyDescent="0.25">
      <c r="A27" s="13" t="s">
        <v>60</v>
      </c>
      <c r="B27" s="3" t="s">
        <v>61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>
        <v>0</v>
      </c>
      <c r="I27" s="16">
        <v>0</v>
      </c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ht="25.5" customHeight="1" x14ac:dyDescent="0.25">
      <c r="A28" s="13" t="s">
        <v>66</v>
      </c>
      <c r="B28" s="3" t="s">
        <v>67</v>
      </c>
      <c r="C28" s="16">
        <v>15590982</v>
      </c>
      <c r="D28" s="16">
        <v>7265915.7199999997</v>
      </c>
      <c r="E28" s="16">
        <f t="shared" si="4"/>
        <v>22856897.719999999</v>
      </c>
      <c r="F28" s="16">
        <v>1018178.09</v>
      </c>
      <c r="G28" s="51">
        <v>1430034.06</v>
      </c>
      <c r="H28" s="16">
        <v>2374086.36</v>
      </c>
      <c r="I28" s="16">
        <v>3065361.34</v>
      </c>
      <c r="J28" s="16"/>
      <c r="K28" s="16"/>
      <c r="L28" s="16"/>
      <c r="M28" s="16"/>
      <c r="N28" s="16"/>
      <c r="O28" s="16"/>
      <c r="P28" s="16"/>
      <c r="Q28" s="16"/>
      <c r="R28" s="16">
        <f t="shared" si="2"/>
        <v>7887659.8499999996</v>
      </c>
    </row>
    <row r="29" spans="1:18" ht="25.5" customHeight="1" x14ac:dyDescent="0.25">
      <c r="A29" s="13" t="s">
        <v>74</v>
      </c>
      <c r="B29" s="3" t="s">
        <v>75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>
        <v>283249.28999999998</v>
      </c>
      <c r="I29" s="16">
        <v>260320.96</v>
      </c>
      <c r="J29" s="16"/>
      <c r="K29" s="16"/>
      <c r="L29" s="16"/>
      <c r="M29" s="16"/>
      <c r="N29" s="16"/>
      <c r="O29" s="16"/>
      <c r="P29" s="16"/>
      <c r="Q29" s="16"/>
      <c r="R29" s="16">
        <f t="shared" si="2"/>
        <v>904506.08999999985</v>
      </c>
    </row>
    <row r="30" spans="1:18" ht="33.75" x14ac:dyDescent="0.25">
      <c r="A30" s="13" t="s">
        <v>80</v>
      </c>
      <c r="B30" s="3" t="s">
        <v>81</v>
      </c>
      <c r="C30" s="16">
        <v>4446174</v>
      </c>
      <c r="D30" s="16">
        <v>1910826</v>
      </c>
      <c r="E30" s="16">
        <f t="shared" si="4"/>
        <v>6357000</v>
      </c>
      <c r="F30" s="16">
        <v>94059</v>
      </c>
      <c r="G30" s="51">
        <v>123055</v>
      </c>
      <c r="H30" s="16">
        <v>734749.91</v>
      </c>
      <c r="I30" s="16">
        <v>482304.5</v>
      </c>
      <c r="J30" s="16"/>
      <c r="K30" s="16"/>
      <c r="L30" s="16"/>
      <c r="M30" s="16"/>
      <c r="N30" s="16"/>
      <c r="O30" s="16"/>
      <c r="P30" s="16"/>
      <c r="Q30" s="16"/>
      <c r="R30" s="16">
        <f t="shared" si="2"/>
        <v>1434168.4100000001</v>
      </c>
    </row>
    <row r="31" spans="1:18" ht="25.5" customHeight="1" x14ac:dyDescent="0.25">
      <c r="A31" s="13" t="s">
        <v>86</v>
      </c>
      <c r="B31" s="3" t="s">
        <v>87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1">
        <v>1104360</v>
      </c>
      <c r="H31" s="16">
        <v>18609750.52</v>
      </c>
      <c r="I31" s="16">
        <v>2409160</v>
      </c>
      <c r="J31" s="16"/>
      <c r="K31" s="16"/>
      <c r="L31" s="16"/>
      <c r="M31" s="16"/>
      <c r="N31" s="16"/>
      <c r="O31" s="16"/>
      <c r="P31" s="16"/>
      <c r="Q31" s="16"/>
      <c r="R31" s="16">
        <f t="shared" si="2"/>
        <v>22123270.52</v>
      </c>
    </row>
    <row r="32" spans="1:18" ht="25.5" customHeight="1" x14ac:dyDescent="0.25">
      <c r="A32" s="13" t="s">
        <v>98</v>
      </c>
      <c r="B32" s="3" t="s">
        <v>99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1">
        <v>0</v>
      </c>
      <c r="H32" s="16">
        <v>0</v>
      </c>
      <c r="I32" s="16">
        <v>432092.4</v>
      </c>
      <c r="J32" s="16"/>
      <c r="K32" s="16"/>
      <c r="L32" s="16"/>
      <c r="M32" s="16"/>
      <c r="N32" s="16"/>
      <c r="O32" s="16"/>
      <c r="P32" s="16"/>
      <c r="Q32" s="16"/>
      <c r="R32" s="16">
        <f t="shared" si="2"/>
        <v>432092.4</v>
      </c>
    </row>
    <row r="33" spans="1:18" ht="25.5" customHeight="1" x14ac:dyDescent="0.25">
      <c r="A33" s="57">
        <v>2.2999999999999998</v>
      </c>
      <c r="B33" s="57" t="s">
        <v>102</v>
      </c>
      <c r="C33" s="58">
        <f t="shared" ref="C33:R33" si="5">C34+C35+C36+C38+C39+C40+C42</f>
        <v>59867041</v>
      </c>
      <c r="D33" s="58">
        <f t="shared" si="5"/>
        <v>1089459.07</v>
      </c>
      <c r="E33" s="58">
        <f t="shared" si="5"/>
        <v>60956500.069999993</v>
      </c>
      <c r="F33" s="58">
        <f t="shared" si="5"/>
        <v>852000</v>
      </c>
      <c r="G33" s="59">
        <f t="shared" si="5"/>
        <v>982412.88</v>
      </c>
      <c r="H33" s="58">
        <f t="shared" si="5"/>
        <v>1875860.73</v>
      </c>
      <c r="I33" s="58">
        <f t="shared" si="5"/>
        <v>924542.90999999992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4634816.5199999996</v>
      </c>
    </row>
    <row r="34" spans="1:18" ht="25.5" customHeight="1" x14ac:dyDescent="0.25">
      <c r="A34" s="13" t="s">
        <v>103</v>
      </c>
      <c r="B34" s="3" t="s">
        <v>104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1">
        <v>0</v>
      </c>
      <c r="H34" s="16">
        <v>0</v>
      </c>
      <c r="I34" s="16">
        <v>227214.45</v>
      </c>
      <c r="J34" s="16"/>
      <c r="K34" s="16"/>
      <c r="L34" s="16"/>
      <c r="M34" s="16"/>
      <c r="N34" s="16"/>
      <c r="O34" s="16"/>
      <c r="P34" s="16"/>
      <c r="Q34" s="16"/>
      <c r="R34" s="16">
        <f t="shared" si="2"/>
        <v>227214.45</v>
      </c>
    </row>
    <row r="35" spans="1:18" ht="25.5" customHeight="1" x14ac:dyDescent="0.25">
      <c r="A35" s="13" t="s">
        <v>111</v>
      </c>
      <c r="B35" s="3" t="s">
        <v>112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1">
        <v>0</v>
      </c>
      <c r="H35" s="16">
        <v>0</v>
      </c>
      <c r="I35" s="16">
        <v>0</v>
      </c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ht="25.5" customHeight="1" x14ac:dyDescent="0.25">
      <c r="A36" s="13" t="s">
        <v>121</v>
      </c>
      <c r="B36" s="3" t="s">
        <v>122</v>
      </c>
      <c r="C36" s="16">
        <v>5940625</v>
      </c>
      <c r="D36" s="16">
        <v>-764052.7</v>
      </c>
      <c r="E36" s="16">
        <f t="shared" si="6"/>
        <v>5176572.3</v>
      </c>
      <c r="F36" s="16">
        <v>0</v>
      </c>
      <c r="G36" s="51">
        <v>495600</v>
      </c>
      <c r="H36" s="16">
        <v>523330</v>
      </c>
      <c r="I36" s="16">
        <v>125488.57</v>
      </c>
      <c r="J36" s="16"/>
      <c r="K36" s="16"/>
      <c r="L36" s="16"/>
      <c r="M36" s="16"/>
      <c r="N36" s="16"/>
      <c r="O36" s="16"/>
      <c r="P36" s="16"/>
      <c r="Q36" s="16"/>
      <c r="R36" s="16">
        <f t="shared" si="2"/>
        <v>1144418.57</v>
      </c>
    </row>
    <row r="37" spans="1:18" ht="25.5" customHeight="1" x14ac:dyDescent="0.25">
      <c r="A37" s="13" t="s">
        <v>280</v>
      </c>
      <c r="B37" s="3" t="s">
        <v>281</v>
      </c>
      <c r="C37" s="16">
        <v>0</v>
      </c>
      <c r="D37" s="16">
        <v>0</v>
      </c>
      <c r="E37" s="16">
        <f t="shared" si="6"/>
        <v>0</v>
      </c>
      <c r="F37" s="16"/>
      <c r="G37" s="51"/>
      <c r="H37" s="16">
        <v>0</v>
      </c>
      <c r="I37" s="16">
        <v>0</v>
      </c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ht="25.5" customHeight="1" x14ac:dyDescent="0.25">
      <c r="A38" s="13" t="s">
        <v>131</v>
      </c>
      <c r="B38" s="3" t="s">
        <v>132</v>
      </c>
      <c r="C38" s="16">
        <v>581140</v>
      </c>
      <c r="D38" s="16">
        <v>146500</v>
      </c>
      <c r="E38" s="16">
        <f t="shared" si="6"/>
        <v>727640</v>
      </c>
      <c r="F38" s="16">
        <v>0</v>
      </c>
      <c r="G38" s="51">
        <v>0</v>
      </c>
      <c r="H38" s="16">
        <v>0</v>
      </c>
      <c r="I38" s="16">
        <v>0</v>
      </c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ht="29.25" customHeight="1" x14ac:dyDescent="0.25">
      <c r="A39" s="13" t="s">
        <v>141</v>
      </c>
      <c r="B39" s="3" t="s">
        <v>142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1">
        <v>0</v>
      </c>
      <c r="H39" s="16">
        <v>0</v>
      </c>
      <c r="I39" s="16">
        <v>0</v>
      </c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ht="30.75" customHeight="1" x14ac:dyDescent="0.25">
      <c r="A40" s="13" t="s">
        <v>151</v>
      </c>
      <c r="B40" s="3" t="s">
        <v>152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1">
        <v>486812.88</v>
      </c>
      <c r="H40" s="16">
        <v>516200</v>
      </c>
      <c r="I40" s="16">
        <v>474599.94</v>
      </c>
      <c r="J40" s="16"/>
      <c r="K40" s="16"/>
      <c r="L40" s="16"/>
      <c r="M40" s="16"/>
      <c r="N40" s="16"/>
      <c r="O40" s="16"/>
      <c r="P40" s="16"/>
      <c r="Q40" s="16"/>
      <c r="R40" s="16">
        <f t="shared" si="2"/>
        <v>2329612.8199999998</v>
      </c>
    </row>
    <row r="41" spans="1:18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6"/>
        <v>0</v>
      </c>
      <c r="F41" s="16"/>
      <c r="G41" s="51"/>
      <c r="H41" s="16">
        <v>0</v>
      </c>
      <c r="I41" s="16">
        <v>0</v>
      </c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ht="25.5" customHeight="1" x14ac:dyDescent="0.25">
      <c r="A42" s="13" t="s">
        <v>157</v>
      </c>
      <c r="B42" s="3" t="s">
        <v>294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1">
        <v>0</v>
      </c>
      <c r="H42" s="16">
        <v>836330.73</v>
      </c>
      <c r="I42" s="16">
        <v>97239.95</v>
      </c>
      <c r="J42" s="16"/>
      <c r="K42" s="16"/>
      <c r="L42" s="16"/>
      <c r="M42" s="16"/>
      <c r="N42" s="16"/>
      <c r="O42" s="16"/>
      <c r="P42" s="16"/>
      <c r="Q42" s="16"/>
      <c r="R42" s="16">
        <f t="shared" si="2"/>
        <v>933570.67999999993</v>
      </c>
    </row>
    <row r="43" spans="1:18" ht="25.5" customHeight="1" x14ac:dyDescent="0.25">
      <c r="A43" s="57">
        <v>2.6</v>
      </c>
      <c r="B43" s="57" t="s">
        <v>171</v>
      </c>
      <c r="C43" s="58">
        <f t="shared" ref="C43:R43" si="7">C44+C45+C46+C47+C48+C49+C52+C51</f>
        <v>57313333</v>
      </c>
      <c r="D43" s="58">
        <f t="shared" si="7"/>
        <v>37398421.359999999</v>
      </c>
      <c r="E43" s="58">
        <f t="shared" si="7"/>
        <v>94711754.359999999</v>
      </c>
      <c r="F43" s="58">
        <f t="shared" si="7"/>
        <v>0</v>
      </c>
      <c r="G43" s="59">
        <f t="shared" si="7"/>
        <v>202865.6</v>
      </c>
      <c r="H43" s="58">
        <f t="shared" si="7"/>
        <v>2733790.3</v>
      </c>
      <c r="I43" s="58">
        <f t="shared" si="7"/>
        <v>202051.4</v>
      </c>
      <c r="J43" s="58">
        <f t="shared" si="7"/>
        <v>0</v>
      </c>
      <c r="K43" s="58">
        <f t="shared" si="7"/>
        <v>0</v>
      </c>
      <c r="L43" s="58">
        <f t="shared" si="7"/>
        <v>0</v>
      </c>
      <c r="M43" s="58">
        <f t="shared" si="7"/>
        <v>0</v>
      </c>
      <c r="N43" s="58">
        <f t="shared" si="7"/>
        <v>0</v>
      </c>
      <c r="O43" s="58">
        <f t="shared" si="7"/>
        <v>0</v>
      </c>
      <c r="P43" s="58">
        <f t="shared" si="7"/>
        <v>0</v>
      </c>
      <c r="Q43" s="58">
        <f t="shared" si="7"/>
        <v>0</v>
      </c>
      <c r="R43" s="58">
        <f t="shared" si="7"/>
        <v>3138707.3</v>
      </c>
    </row>
    <row r="44" spans="1:18" ht="25.5" customHeight="1" x14ac:dyDescent="0.25">
      <c r="A44" s="13" t="s">
        <v>172</v>
      </c>
      <c r="B44" s="3" t="s">
        <v>173</v>
      </c>
      <c r="C44" s="16">
        <v>18195782</v>
      </c>
      <c r="D44" s="16">
        <v>19554218</v>
      </c>
      <c r="E44" s="16">
        <f t="shared" ref="E44:E52" si="8">+C44+D44</f>
        <v>37750000</v>
      </c>
      <c r="F44" s="16">
        <v>0</v>
      </c>
      <c r="G44" s="51">
        <v>202865.6</v>
      </c>
      <c r="H44" s="16">
        <v>2509120.31</v>
      </c>
      <c r="I44" s="16">
        <v>202051.4</v>
      </c>
      <c r="J44" s="16"/>
      <c r="K44" s="16"/>
      <c r="L44" s="16"/>
      <c r="M44" s="16"/>
      <c r="N44" s="16"/>
      <c r="O44" s="16"/>
      <c r="P44" s="16"/>
      <c r="Q44" s="16"/>
      <c r="R44" s="16">
        <f t="shared" si="2"/>
        <v>2914037.31</v>
      </c>
    </row>
    <row r="45" spans="1:18" ht="29.25" customHeight="1" x14ac:dyDescent="0.25">
      <c r="A45" s="13" t="s">
        <v>184</v>
      </c>
      <c r="B45" s="3" t="s">
        <v>185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1">
        <v>0</v>
      </c>
      <c r="H45" s="16">
        <v>224669.99</v>
      </c>
      <c r="I45" s="16">
        <v>0</v>
      </c>
      <c r="J45" s="16"/>
      <c r="K45" s="16"/>
      <c r="L45" s="16"/>
      <c r="M45" s="16"/>
      <c r="N45" s="16"/>
      <c r="O45" s="16"/>
      <c r="P45" s="16"/>
      <c r="Q45" s="16"/>
      <c r="R45" s="16">
        <f t="shared" si="2"/>
        <v>224669.99</v>
      </c>
    </row>
    <row r="46" spans="1:18" ht="29.25" customHeight="1" x14ac:dyDescent="0.25">
      <c r="A46" s="13" t="s">
        <v>190</v>
      </c>
      <c r="B46" s="3" t="s">
        <v>191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1">
        <v>0</v>
      </c>
      <c r="H46" s="16">
        <v>0</v>
      </c>
      <c r="I46" s="16">
        <v>0</v>
      </c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ht="30.75" customHeight="1" x14ac:dyDescent="0.25">
      <c r="A47" s="13" t="s">
        <v>194</v>
      </c>
      <c r="B47" s="3" t="s">
        <v>195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1">
        <v>0</v>
      </c>
      <c r="H47" s="16">
        <v>0</v>
      </c>
      <c r="I47" s="16">
        <v>0</v>
      </c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ht="27" customHeight="1" x14ac:dyDescent="0.25">
      <c r="A48" s="13" t="s">
        <v>200</v>
      </c>
      <c r="B48" s="3" t="s">
        <v>201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1">
        <v>0</v>
      </c>
      <c r="H48" s="16">
        <v>0</v>
      </c>
      <c r="I48" s="16">
        <v>0</v>
      </c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ht="25.5" customHeight="1" x14ac:dyDescent="0.25">
      <c r="A49" s="13" t="s">
        <v>208</v>
      </c>
      <c r="B49" s="3" t="s">
        <v>209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1">
        <v>0</v>
      </c>
      <c r="H49" s="16">
        <v>0</v>
      </c>
      <c r="I49" s="16">
        <v>0</v>
      </c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8"/>
        <v>0</v>
      </c>
      <c r="F50" s="16"/>
      <c r="G50" s="51"/>
      <c r="H50" s="16">
        <v>0</v>
      </c>
      <c r="I50" s="16">
        <v>0</v>
      </c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ht="25.5" customHeight="1" x14ac:dyDescent="0.25">
      <c r="A51" s="13" t="s">
        <v>260</v>
      </c>
      <c r="B51" s="3" t="s">
        <v>288</v>
      </c>
      <c r="C51" s="16">
        <v>0</v>
      </c>
      <c r="D51" s="16">
        <v>4500000</v>
      </c>
      <c r="E51" s="16">
        <f t="shared" si="8"/>
        <v>4500000</v>
      </c>
      <c r="F51" s="16">
        <v>0</v>
      </c>
      <c r="G51" s="51">
        <v>0</v>
      </c>
      <c r="H51" s="16">
        <v>0</v>
      </c>
      <c r="I51" s="16">
        <v>0</v>
      </c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ht="25.5" customHeight="1" x14ac:dyDescent="0.25">
      <c r="A52" s="13" t="s">
        <v>248</v>
      </c>
      <c r="B52" s="3" t="s">
        <v>249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1">
        <v>0</v>
      </c>
      <c r="H52" s="16">
        <v>0</v>
      </c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0" t="s">
        <v>212</v>
      </c>
      <c r="B53" s="61"/>
      <c r="C53" s="62">
        <f t="shared" ref="C53:R53" si="9">+C43+C33+C23+C17</f>
        <v>729101690</v>
      </c>
      <c r="D53" s="62">
        <f t="shared" si="9"/>
        <v>0</v>
      </c>
      <c r="E53" s="62">
        <f t="shared" si="9"/>
        <v>729101690</v>
      </c>
      <c r="F53" s="62">
        <f t="shared" si="9"/>
        <v>25744323.459999997</v>
      </c>
      <c r="G53" s="63">
        <f t="shared" si="9"/>
        <v>27791045.57</v>
      </c>
      <c r="H53" s="62">
        <f t="shared" si="9"/>
        <v>50551459.100000001</v>
      </c>
      <c r="I53" s="62">
        <f t="shared" si="9"/>
        <v>37370984.339999996</v>
      </c>
      <c r="J53" s="62">
        <f t="shared" si="9"/>
        <v>0</v>
      </c>
      <c r="K53" s="62">
        <f t="shared" si="9"/>
        <v>0</v>
      </c>
      <c r="L53" s="62">
        <f t="shared" si="9"/>
        <v>0</v>
      </c>
      <c r="M53" s="62">
        <f t="shared" si="9"/>
        <v>0</v>
      </c>
      <c r="N53" s="62">
        <f t="shared" si="9"/>
        <v>0</v>
      </c>
      <c r="O53" s="62">
        <f t="shared" si="9"/>
        <v>0</v>
      </c>
      <c r="P53" s="62">
        <f t="shared" si="9"/>
        <v>0</v>
      </c>
      <c r="Q53" s="62">
        <f t="shared" si="9"/>
        <v>0</v>
      </c>
      <c r="R53" s="64">
        <f t="shared" si="9"/>
        <v>141457812.47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69" t="s">
        <v>213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57">
        <v>4.0999999999999996</v>
      </c>
      <c r="B57" s="65" t="s">
        <v>214</v>
      </c>
      <c r="C57" s="66">
        <f>SUM(C58:C59)</f>
        <v>0</v>
      </c>
      <c r="D57" s="66">
        <f t="shared" ref="D57:Q57" si="10">SUM(D58:D59)</f>
        <v>0</v>
      </c>
      <c r="E57" s="66"/>
      <c r="F57" s="66">
        <f t="shared" si="10"/>
        <v>0</v>
      </c>
      <c r="G57" s="67">
        <f t="shared" si="10"/>
        <v>0</v>
      </c>
      <c r="H57" s="66">
        <f t="shared" si="10"/>
        <v>0</v>
      </c>
      <c r="I57" s="66">
        <f t="shared" si="10"/>
        <v>0</v>
      </c>
      <c r="J57" s="66">
        <f t="shared" si="10"/>
        <v>0</v>
      </c>
      <c r="K57" s="66">
        <f t="shared" si="10"/>
        <v>0</v>
      </c>
      <c r="L57" s="66">
        <f t="shared" si="10"/>
        <v>0</v>
      </c>
      <c r="M57" s="66">
        <f t="shared" si="10"/>
        <v>0</v>
      </c>
      <c r="N57" s="66">
        <f t="shared" si="10"/>
        <v>0</v>
      </c>
      <c r="O57" s="66">
        <f t="shared" si="10"/>
        <v>0</v>
      </c>
      <c r="P57" s="66">
        <f t="shared" si="10"/>
        <v>0</v>
      </c>
      <c r="Q57" s="66">
        <f t="shared" si="10"/>
        <v>0</v>
      </c>
      <c r="R57" s="66">
        <f>SUM(R58:R59)</f>
        <v>0</v>
      </c>
    </row>
    <row r="58" spans="1:18" ht="25.5" customHeight="1" x14ac:dyDescent="0.25">
      <c r="A58" s="2" t="s">
        <v>216</v>
      </c>
      <c r="B58" s="24" t="s">
        <v>217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218</v>
      </c>
      <c r="B59" s="24" t="s">
        <v>219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57">
        <v>4.2</v>
      </c>
      <c r="B60" s="65" t="s">
        <v>220</v>
      </c>
      <c r="C60" s="66">
        <f>SUM(C61:C62)</f>
        <v>0</v>
      </c>
      <c r="D60" s="66">
        <f t="shared" ref="D60:Q60" si="13">SUM(D61:D62)</f>
        <v>0</v>
      </c>
      <c r="E60" s="66"/>
      <c r="F60" s="66">
        <f t="shared" si="13"/>
        <v>0</v>
      </c>
      <c r="G60" s="67">
        <f t="shared" si="13"/>
        <v>0</v>
      </c>
      <c r="H60" s="66">
        <f t="shared" si="13"/>
        <v>0</v>
      </c>
      <c r="I60" s="66">
        <f t="shared" si="13"/>
        <v>0</v>
      </c>
      <c r="J60" s="66">
        <f t="shared" si="13"/>
        <v>0</v>
      </c>
      <c r="K60" s="66">
        <f t="shared" si="13"/>
        <v>0</v>
      </c>
      <c r="L60" s="66">
        <f t="shared" si="13"/>
        <v>0</v>
      </c>
      <c r="M60" s="66">
        <f t="shared" si="13"/>
        <v>0</v>
      </c>
      <c r="N60" s="66">
        <f t="shared" si="13"/>
        <v>0</v>
      </c>
      <c r="O60" s="66">
        <f t="shared" si="13"/>
        <v>0</v>
      </c>
      <c r="P60" s="66">
        <f t="shared" si="13"/>
        <v>0</v>
      </c>
      <c r="Q60" s="66">
        <f t="shared" si="13"/>
        <v>0</v>
      </c>
      <c r="R60" s="66">
        <f>SUM(R61:R62)</f>
        <v>0</v>
      </c>
    </row>
    <row r="61" spans="1:18" ht="25.5" customHeight="1" x14ac:dyDescent="0.25">
      <c r="A61" s="2" t="s">
        <v>221</v>
      </c>
      <c r="B61" s="1" t="s">
        <v>222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223</v>
      </c>
      <c r="B62" s="1" t="s">
        <v>224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57">
        <v>4.3</v>
      </c>
      <c r="B63" s="65" t="s">
        <v>225</v>
      </c>
      <c r="C63" s="66">
        <f>SUM(C64)</f>
        <v>0</v>
      </c>
      <c r="D63" s="66">
        <f t="shared" ref="D63:Q63" si="16">SUM(D64)</f>
        <v>0</v>
      </c>
      <c r="E63" s="66"/>
      <c r="F63" s="66">
        <f t="shared" si="16"/>
        <v>0</v>
      </c>
      <c r="G63" s="67">
        <f t="shared" si="16"/>
        <v>0</v>
      </c>
      <c r="H63" s="66">
        <f t="shared" si="16"/>
        <v>0</v>
      </c>
      <c r="I63" s="66">
        <f t="shared" si="16"/>
        <v>0</v>
      </c>
      <c r="J63" s="66">
        <f t="shared" si="16"/>
        <v>0</v>
      </c>
      <c r="K63" s="66">
        <f t="shared" si="16"/>
        <v>0</v>
      </c>
      <c r="L63" s="66">
        <f t="shared" si="16"/>
        <v>0</v>
      </c>
      <c r="M63" s="66">
        <f t="shared" si="16"/>
        <v>0</v>
      </c>
      <c r="N63" s="66">
        <f t="shared" si="16"/>
        <v>0</v>
      </c>
      <c r="O63" s="66">
        <f t="shared" si="16"/>
        <v>0</v>
      </c>
      <c r="P63" s="66">
        <f t="shared" si="16"/>
        <v>0</v>
      </c>
      <c r="Q63" s="66">
        <f t="shared" si="16"/>
        <v>0</v>
      </c>
      <c r="R63" s="66">
        <f>SUM(R64)</f>
        <v>0</v>
      </c>
    </row>
    <row r="64" spans="1:18" ht="25.5" customHeight="1" x14ac:dyDescent="0.25">
      <c r="A64" s="2" t="s">
        <v>226</v>
      </c>
      <c r="B64" s="24" t="s">
        <v>227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0" t="s">
        <v>228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18">F63+F60+F57</f>
        <v>0</v>
      </c>
      <c r="G65" s="67">
        <f t="shared" si="18"/>
        <v>0</v>
      </c>
      <c r="H65" s="66">
        <f t="shared" si="18"/>
        <v>0</v>
      </c>
      <c r="I65" s="66">
        <f t="shared" si="18"/>
        <v>0</v>
      </c>
      <c r="J65" s="66">
        <f t="shared" si="18"/>
        <v>0</v>
      </c>
      <c r="K65" s="66">
        <f t="shared" si="18"/>
        <v>0</v>
      </c>
      <c r="L65" s="66">
        <f t="shared" si="18"/>
        <v>0</v>
      </c>
      <c r="M65" s="66">
        <f t="shared" si="18"/>
        <v>0</v>
      </c>
      <c r="N65" s="66">
        <f t="shared" si="18"/>
        <v>0</v>
      </c>
      <c r="O65" s="66">
        <f t="shared" si="18"/>
        <v>0</v>
      </c>
      <c r="P65" s="66">
        <f t="shared" si="18"/>
        <v>0</v>
      </c>
      <c r="Q65" s="66">
        <f t="shared" si="18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229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19">G65+G53</f>
        <v>27791045.57</v>
      </c>
      <c r="H67" s="31">
        <f t="shared" si="19"/>
        <v>50551459.100000001</v>
      </c>
      <c r="I67" s="31">
        <f t="shared" si="19"/>
        <v>37370984.339999996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141457812.47</v>
      </c>
    </row>
    <row r="68" spans="1:18" ht="12" x14ac:dyDescent="0.25">
      <c r="H68" s="70"/>
      <c r="I68" s="70"/>
      <c r="J68" s="70"/>
      <c r="K68" s="70"/>
    </row>
    <row r="69" spans="1:18" x14ac:dyDescent="0.25">
      <c r="D69" s="17"/>
      <c r="E69" s="17"/>
    </row>
    <row r="70" spans="1:18" ht="14.25" x14ac:dyDescent="0.25">
      <c r="B70" s="78" t="s">
        <v>292</v>
      </c>
      <c r="C70" s="79"/>
      <c r="D70" s="80"/>
      <c r="E70" s="80"/>
      <c r="F70" s="79"/>
      <c r="G70" s="81" t="s">
        <v>259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</row>
    <row r="76" spans="1:18" ht="15" x14ac:dyDescent="0.25">
      <c r="A76" s="1"/>
      <c r="B76" s="35"/>
      <c r="F76" s="71"/>
      <c r="H76" s="35"/>
      <c r="I76" s="35"/>
      <c r="R76" s="71"/>
    </row>
    <row r="77" spans="1:18" ht="16.5" x14ac:dyDescent="0.25">
      <c r="B77" s="82" t="s">
        <v>289</v>
      </c>
      <c r="C77" s="83"/>
      <c r="D77" s="83"/>
      <c r="E77" s="83"/>
      <c r="F77" s="83"/>
      <c r="G77" s="84" t="s">
        <v>234</v>
      </c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</row>
    <row r="78" spans="1:18" ht="14.25" x14ac:dyDescent="0.25">
      <c r="B78" s="78" t="s">
        <v>290</v>
      </c>
      <c r="C78" s="79"/>
      <c r="D78" s="79"/>
      <c r="E78" s="79"/>
      <c r="F78" s="79"/>
      <c r="G78" s="81" t="s">
        <v>235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</row>
    <row r="83" spans="1:18" ht="14.25" x14ac:dyDescent="0.25">
      <c r="A83" s="81" t="s">
        <v>286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</row>
    <row r="84" spans="1:18" x14ac:dyDescent="0.25">
      <c r="A84" s="1"/>
      <c r="G84" s="1"/>
    </row>
    <row r="85" spans="1:18" x14ac:dyDescent="0.25">
      <c r="A85" s="44"/>
      <c r="B85" s="44"/>
      <c r="D85" s="44"/>
      <c r="E85" s="44"/>
      <c r="L85" s="44"/>
      <c r="M85" s="44"/>
      <c r="N85" s="44"/>
      <c r="O85" s="44"/>
      <c r="P85" s="44"/>
      <c r="Q85" s="44"/>
      <c r="R85" s="44"/>
    </row>
    <row r="86" spans="1:18" x14ac:dyDescent="0.25">
      <c r="A86" s="44"/>
      <c r="B86" s="44"/>
      <c r="D86" s="44"/>
      <c r="E86" s="44"/>
      <c r="L86" s="44"/>
      <c r="M86" s="44"/>
      <c r="N86" s="44"/>
      <c r="O86" s="44"/>
      <c r="P86" s="44"/>
      <c r="Q86" s="44"/>
      <c r="R86" s="44"/>
    </row>
    <row r="87" spans="1:18" x14ac:dyDescent="0.25">
      <c r="A87" s="44"/>
      <c r="B87" s="44"/>
      <c r="C87" s="44"/>
      <c r="D87" s="44"/>
      <c r="E87" s="44"/>
      <c r="I87" s="44"/>
      <c r="J87" s="44"/>
      <c r="L87" s="44"/>
      <c r="M87" s="44"/>
      <c r="N87" s="44"/>
      <c r="O87" s="44"/>
      <c r="P87" s="44"/>
      <c r="Q87" s="44"/>
      <c r="R87" s="44"/>
    </row>
    <row r="88" spans="1:18" x14ac:dyDescent="0.25">
      <c r="A88" s="44"/>
      <c r="B88" s="44"/>
      <c r="C88" s="44"/>
      <c r="D88" s="44"/>
      <c r="E88" s="44"/>
      <c r="J88" s="44"/>
      <c r="L88" s="44"/>
      <c r="M88" s="44"/>
      <c r="N88" s="44"/>
      <c r="O88" s="44"/>
      <c r="P88" s="44"/>
      <c r="Q88" s="44"/>
      <c r="R88" s="44"/>
    </row>
    <row r="89" spans="1:18" x14ac:dyDescent="0.25">
      <c r="A89" s="72" t="s">
        <v>291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</row>
    <row r="90" spans="1:18" ht="16.5" x14ac:dyDescent="0.25">
      <c r="A90" s="84" t="s">
        <v>236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</row>
    <row r="91" spans="1:18" ht="14.25" x14ac:dyDescent="0.25">
      <c r="A91" s="81" t="s">
        <v>287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</row>
  </sheetData>
  <mergeCells count="13">
    <mergeCell ref="A91:R91"/>
    <mergeCell ref="A83:R83"/>
    <mergeCell ref="A89:R89"/>
    <mergeCell ref="A90:R90"/>
    <mergeCell ref="A9:R9"/>
    <mergeCell ref="A10:R10"/>
    <mergeCell ref="A11:R11"/>
    <mergeCell ref="A12:R12"/>
    <mergeCell ref="A13:R13"/>
    <mergeCell ref="A15:B15"/>
    <mergeCell ref="G77:R77"/>
    <mergeCell ref="G78:R78"/>
    <mergeCell ref="G70:R70"/>
  </mergeCells>
  <pageMargins left="0.27" right="0.15748031496063" top="0.35433070866141703" bottom="0.27559055118110198" header="0.35433070866141703" footer="0.31496062992126"/>
  <pageSetup scale="60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Enero</vt:lpstr>
      <vt:lpstr>Ejecucion Febrero</vt:lpstr>
      <vt:lpstr>Ejecucion ABRIL</vt:lpstr>
      <vt:lpstr>'Ejecucion ABRIL'!Área_de_impresión</vt:lpstr>
      <vt:lpstr>'Ejecucion Febrero'!Área_de_impresión</vt:lpstr>
      <vt:lpstr>'Ejecucion ABRIL'!Print_Area</vt:lpstr>
      <vt:lpstr>'Ejecucion Febrero'!Print_Area</vt:lpstr>
      <vt:lpstr>Enero!Print_Area</vt:lpstr>
      <vt:lpstr>'Ejecucion ABRIL'!Print_Titles</vt:lpstr>
      <vt:lpstr>'Ejecucion Febrero'!Print_Titles</vt:lpstr>
      <vt:lpstr>Enero!Print_Titles</vt:lpstr>
      <vt:lpstr>'Ejecucion ABRIL'!Títulos_a_imprimir</vt:lpstr>
      <vt:lpstr>'Ejecucion Febrero'!Títulos_a_imprimir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Geanny Rodríguez Méndez</cp:lastModifiedBy>
  <cp:revision/>
  <cp:lastPrinted>2023-05-11T18:44:48Z</cp:lastPrinted>
  <dcterms:created xsi:type="dcterms:W3CDTF">2015-06-05T18:17:20Z</dcterms:created>
  <dcterms:modified xsi:type="dcterms:W3CDTF">2023-05-11T18:45:46Z</dcterms:modified>
  <cp:category/>
  <cp:contentStatus/>
</cp:coreProperties>
</file>