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41" documentId="8_{A1F360AB-AA53-4AD2-8509-22411CD5B998}" xr6:coauthVersionLast="47" xr6:coauthVersionMax="47" xr10:uidLastSave="{EAB952C2-AB92-42D0-9866-18C3D98E0708}"/>
  <bookViews>
    <workbookView xWindow="-120" yWindow="-120" windowWidth="29040" windowHeight="15720" firstSheet="2" activeTab="2" xr2:uid="{00000000-000D-0000-FFFF-FFFF00000000}"/>
  </bookViews>
  <sheets>
    <sheet name="Enero" sheetId="2" state="hidden" r:id="rId1"/>
    <sheet name="Ejecucion Febrero" sheetId="3" state="hidden" r:id="rId2"/>
    <sheet name="Ejecucion Agosto" sheetId="4" r:id="rId3"/>
  </sheets>
  <definedNames>
    <definedName name="_xlnm.Print_Area" localSheetId="2">'Ejecucion Agosto'!$A$1:$R$92</definedName>
    <definedName name="_xlnm.Print_Area" localSheetId="1">'Ejecucion Febrero'!$A$1:$R$88</definedName>
    <definedName name="Print_Area" localSheetId="2">'Ejecucion Agosto'!$A$1:$R$92</definedName>
    <definedName name="Print_Area" localSheetId="1">'Ejecucion Febrero'!$A$1:$R$88</definedName>
    <definedName name="Print_Area" localSheetId="0">Enero!$A$1:$Q$168</definedName>
    <definedName name="Print_Titles" localSheetId="2">'Ejecucion Agosto'!$1:$15</definedName>
    <definedName name="Print_Titles" localSheetId="1">'Ejecucion Febrero'!$1:$15</definedName>
    <definedName name="Print_Titles" localSheetId="0">Enero!$1:$16</definedName>
    <definedName name="_xlnm.Print_Titles" localSheetId="2">'Ejecucion Agosto'!$1:$15</definedName>
    <definedName name="_xlnm.Print_Titles" localSheetId="1">'Ejecucion Febrero'!$1:$15</definedName>
    <definedName name="_xlnm.Print_Titles" localSheetId="0">Enero!$1:$16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4" l="1"/>
  <c r="P43" i="4"/>
  <c r="O43" i="4"/>
  <c r="N43" i="4"/>
  <c r="M43" i="4"/>
  <c r="L43" i="4"/>
  <c r="K43" i="4"/>
  <c r="L33" i="4"/>
  <c r="Q33" i="4"/>
  <c r="P33" i="4"/>
  <c r="O33" i="4"/>
  <c r="N33" i="4"/>
  <c r="M33" i="4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4" i="4"/>
  <c r="R63" i="4" s="1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C63" i="4"/>
  <c r="R62" i="4"/>
  <c r="E62" i="4"/>
  <c r="R61" i="4"/>
  <c r="R60" i="4" s="1"/>
  <c r="E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D65" i="4" s="1"/>
  <c r="C60" i="4"/>
  <c r="C65" i="4" s="1"/>
  <c r="R59" i="4"/>
  <c r="E59" i="4"/>
  <c r="R58" i="4"/>
  <c r="E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C57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E43" i="4" l="1"/>
  <c r="R43" i="4"/>
  <c r="R33" i="4"/>
  <c r="R23" i="4"/>
  <c r="R17" i="4"/>
  <c r="E33" i="4"/>
  <c r="E23" i="4"/>
  <c r="Q65" i="4"/>
  <c r="L53" i="4"/>
  <c r="J65" i="4"/>
  <c r="M53" i="4"/>
  <c r="O53" i="4"/>
  <c r="C53" i="4"/>
  <c r="C67" i="4" s="1"/>
  <c r="P53" i="4"/>
  <c r="Q53" i="4"/>
  <c r="Q67" i="4" s="1"/>
  <c r="N65" i="4"/>
  <c r="O65" i="4"/>
  <c r="F53" i="4"/>
  <c r="N53" i="4"/>
  <c r="K65" i="4"/>
  <c r="G53" i="4"/>
  <c r="L65" i="4"/>
  <c r="I53" i="4"/>
  <c r="R57" i="4"/>
  <c r="R65" i="4" s="1"/>
  <c r="M65" i="4"/>
  <c r="F65" i="4"/>
  <c r="J53" i="4"/>
  <c r="J67" i="4" s="1"/>
  <c r="G65" i="4"/>
  <c r="G67" i="4" s="1"/>
  <c r="K53" i="4"/>
  <c r="H65" i="4"/>
  <c r="P65" i="4"/>
  <c r="I65" i="4"/>
  <c r="H53" i="4"/>
  <c r="D53" i="4"/>
  <c r="D67" i="4" s="1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L67" i="4" l="1"/>
  <c r="O67" i="4"/>
  <c r="M67" i="4"/>
  <c r="N67" i="4"/>
  <c r="I67" i="4"/>
  <c r="K67" i="4"/>
  <c r="H67" i="4"/>
  <c r="F67" i="4"/>
  <c r="R53" i="4"/>
  <c r="R67" i="4" s="1"/>
  <c r="P67" i="4"/>
  <c r="E53" i="4"/>
  <c r="E67" i="4" s="1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<sst xmlns="http://schemas.openxmlformats.org/spreadsheetml/2006/main" count="513" uniqueCount="299">
  <si>
    <t>UNIDAD TÉCNICA EJECUTORA DE TITULACIÓN DE TERRENOS DEL ESTADO</t>
  </si>
  <si>
    <t xml:space="preserve">DEPARTAMENTO ADMINISTRATIVO Y FINANCIERO </t>
  </si>
  <si>
    <t>DIVISIÓN FINANCIERA</t>
  </si>
  <si>
    <t>EJECUCIÓN DE GASTOS Y APLICACIONES FINANCIERAS ENERO 2023</t>
  </si>
  <si>
    <t>VALORES EN RD$</t>
  </si>
  <si>
    <t>Detalle</t>
  </si>
  <si>
    <t>Presupuesto Inicial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</si>
  <si>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</si>
  <si>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</si>
  <si>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</si>
  <si>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</si>
  <si>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</si>
  <si>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</si>
  <si>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</si>
  <si>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</si>
  <si>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</si>
  <si>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</si>
  <si>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</si>
  <si>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</si>
  <si>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</si>
  <si>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</si>
  <si>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</si>
  <si>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</si>
  <si>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</si>
  <si>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</si>
  <si>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</si>
  <si>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</si>
  <si>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</si>
  <si>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</si>
  <si>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</si>
  <si>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</si>
  <si>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</si>
  <si>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</si>
  <si>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</si>
  <si>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</si>
  <si>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</si>
  <si>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</si>
  <si>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</si>
  <si>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</si>
  <si>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</si>
  <si>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</si>
  <si>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</si>
  <si>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</si>
  <si>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</si>
  <si>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</si>
  <si>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</si>
  <si>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</si>
  <si>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</si>
  <si>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</si>
  <si>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</si>
  <si>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</si>
  <si>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</si>
  <si>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</si>
  <si>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</si>
  <si>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</si>
  <si>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</si>
  <si>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</si>
  <si>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</si>
  <si>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</si>
  <si>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</si>
  <si>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</si>
  <si>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</si>
  <si>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</si>
  <si>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</si>
  <si>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</si>
  <si>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</si>
  <si>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</si>
  <si>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</si>
  <si>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</si>
  <si>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</si>
  <si>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</si>
  <si>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</si>
  <si>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</si>
  <si>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</si>
  <si>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</si>
  <si>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</si>
  <si>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</si>
  <si>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</si>
  <si>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</si>
  <si>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</si>
  <si>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</si>
  <si>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2.2.5.4</t>
  </si>
  <si>
    <t>Alquileres de equipos de transporte, tracción y elevación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</si>
  <si>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</si>
  <si>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</si>
  <si>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</si>
  <si>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</si>
  <si>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</si>
  <si>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</si>
  <si>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</si>
  <si>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</si>
  <si>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</si>
  <si>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</si>
  <si>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</si>
  <si>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</si>
  <si>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</si>
  <si>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</si>
  <si>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</si>
  <si>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</si>
  <si>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</si>
  <si>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</si>
  <si>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</si>
  <si>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</si>
  <si>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</si>
  <si>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</si>
  <si>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</si>
  <si>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</si>
  <si>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</si>
  <si>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</si>
  <si>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</si>
  <si>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</si>
  <si>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2.2.9.1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</si>
  <si>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</si>
  <si>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</si>
  <si>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</si>
  <si>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</si>
  <si>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</si>
  <si>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</si>
  <si>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</si>
  <si>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</si>
  <si>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</si>
  <si>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</si>
  <si>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</si>
  <si>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</si>
  <si>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</si>
  <si>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</si>
  <si>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</si>
  <si>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</si>
  <si>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</si>
  <si>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</si>
  <si>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</si>
  <si>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</si>
  <si>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</si>
  <si>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</si>
  <si>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</si>
  <si>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</si>
  <si>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</si>
  <si>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</si>
  <si>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</si>
  <si>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</si>
  <si>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</si>
  <si>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</si>
  <si>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2.3.3.4</t>
  </si>
  <si>
    <t>Libros, revistas y periódicos</t>
  </si>
  <si>
    <t>2.3.3.5</t>
  </si>
  <si>
    <t>Textos de enseñanza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</si>
  <si>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</si>
  <si>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</si>
  <si>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</si>
  <si>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</si>
  <si>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</si>
  <si>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</si>
  <si>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</si>
  <si>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</si>
  <si>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</si>
  <si>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</si>
  <si>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</si>
  <si>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</si>
  <si>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</si>
  <si>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</si>
  <si>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</si>
  <si>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</si>
  <si>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</si>
  <si>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</si>
  <si>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</si>
  <si>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</si>
  <si>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</si>
  <si>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</si>
  <si>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</si>
  <si>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</si>
  <si>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</si>
  <si>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</si>
  <si>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</si>
  <si>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</si>
  <si>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</si>
  <si>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</si>
  <si>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</si>
  <si>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</si>
  <si>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</si>
  <si>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</si>
  <si>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2.3.9.3</t>
  </si>
  <si>
    <t>Útiles menores médico, quirúrgicos o de laboratorio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</si>
  <si>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</si>
  <si>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</si>
  <si>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</si>
  <si>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</si>
  <si>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</si>
  <si>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</si>
  <si>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</si>
  <si>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</si>
  <si>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</si>
  <si>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</si>
  <si>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</si>
  <si>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</si>
  <si>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</si>
  <si>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</si>
  <si>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</si>
  <si>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</si>
  <si>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</si>
  <si>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</si>
  <si>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</si>
  <si>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</si>
  <si>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</si>
  <si>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</si>
  <si>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</si>
  <si>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</si>
  <si>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</si>
  <si>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</si>
  <si>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</si>
  <si>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2.6.2.4</t>
  </si>
  <si>
    <t>Mobiliario y equipo educacional y recreativo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</si>
  <si>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</si>
  <si>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</si>
  <si>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</si>
  <si>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</si>
  <si>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</si>
  <si>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</si>
  <si>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</si>
  <si>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</si>
  <si>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</si>
  <si>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</si>
  <si>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</si>
  <si>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</si>
  <si>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2.6.5.4</t>
  </si>
  <si>
    <t>Sistemas y equipos de climatización</t>
  </si>
  <si>
    <t>2.6.5.5</t>
  </si>
  <si>
    <t>Equipo de comunicación, telecomunicaciones y señalamiento</t>
  </si>
  <si>
    <t>2.6.5.6</t>
  </si>
  <si>
    <t>Equipo de generación eléctrica y a fines</t>
  </si>
  <si>
    <t>2.6.5.7</t>
  </si>
  <si>
    <t>Máquinas-Herramientas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</si>
  <si>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</si>
  <si>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</si>
  <si>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</si>
  <si>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</si>
  <si>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</si>
  <si>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</si>
  <si>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2.6.8</t>
  </si>
  <si>
    <t>BIEES INTANGIBLES</t>
  </si>
  <si>
    <t>2.6.8.3</t>
  </si>
  <si>
    <t>Programas de informática y base de datos</t>
  </si>
  <si>
    <t>2.6.9</t>
  </si>
  <si>
    <t>EDIFICIOS, ESTRUCTURAS, TIERRAS, TERRENOS Y OBJETOS DE VALOR</t>
  </si>
  <si>
    <t>2.6.9.6</t>
  </si>
  <si>
    <t>Accesorios para edificaciones residenciales y no residenciales</t>
  </si>
  <si>
    <t>TOTAL GASTOS</t>
  </si>
  <si>
    <t>4  APLICACIONES FINANCIERAS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</si>
  <si>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</si>
  <si>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</si>
  <si>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</si>
  <si>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</si>
  <si>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</si>
  <si>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</si>
  <si>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</si>
  <si>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</si>
  <si>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</si>
  <si>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</si>
  <si>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</si>
  <si>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</si>
  <si>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</si>
  <si>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</si>
  <si>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</si>
  <si>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 xml:space="preserve"> -   </t>
  </si>
  <si>
    <t xml:space="preserve">              Preparado por</t>
  </si>
  <si>
    <t>Revisado por</t>
  </si>
  <si>
    <t>_____________________________</t>
  </si>
  <si>
    <t xml:space="preserve">      Arosa Echenique</t>
  </si>
  <si>
    <t>Mildred Rodríguez</t>
  </si>
  <si>
    <t xml:space="preserve">       Analista de Presupuesto</t>
  </si>
  <si>
    <t>Encargada Financiera</t>
  </si>
  <si>
    <t xml:space="preserve">       Aprobado por</t>
  </si>
  <si>
    <t>_________________________________</t>
  </si>
  <si>
    <t>José Mañón Mañón</t>
  </si>
  <si>
    <t xml:space="preserve">                                                                        Encargado Administrativo y Financiero</t>
  </si>
  <si>
    <t>EJECUCIÓN DE GASTOS Y APLICACIONES FINANCIERAS FEBRERO 2023</t>
  </si>
  <si>
    <t>Presupuesto Vigente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</si>
  <si>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</si>
  <si>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</si>
  <si>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</si>
  <si>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</si>
  <si>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</si>
  <si>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</si>
  <si>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</si>
  <si>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</si>
  <si>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</si>
  <si>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</si>
  <si>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</si>
  <si>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</si>
  <si>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 xml:space="preserve">2.1.3 </t>
  </si>
  <si>
    <t>2.1.4</t>
  </si>
  <si>
    <t>2.3.4</t>
  </si>
  <si>
    <t>2.3.8</t>
  </si>
  <si>
    <t>PRODUCTOS Y ÚTILES VARIOS</t>
  </si>
  <si>
    <t>BIENES INTANGIBLES</t>
  </si>
  <si>
    <t>Preparado por</t>
  </si>
  <si>
    <t>Arosa Echenique</t>
  </si>
  <si>
    <t>Analista de Presupuesto</t>
  </si>
  <si>
    <t>_______________________________________________</t>
  </si>
  <si>
    <t>EJECUCIÓN DE GASTOS Y APLICACIONES FINANCIERAS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</si>
</sst>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1980046</xdr:colOff>
      <xdr:row>7</xdr:row>
      <xdr:rowOff>4810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649433</xdr:colOff>
      <xdr:row>0</xdr:row>
      <xdr:rowOff>45538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706" y="45538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4" t="s">
        <v>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7" x14ac:dyDescent="0.25">
      <c r="A11" s="85" t="s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x14ac:dyDescent="0.25">
      <c r="A12" s="85" t="s">
        <v>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x14ac:dyDescent="0.25">
      <c r="A13" s="85" t="s">
        <v>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x14ac:dyDescent="0.25">
      <c r="A14" s="85" t="s">
        <v>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2" t="s">
        <v>5</v>
      </c>
      <c r="B16" s="83"/>
      <c r="C16" s="5" t="s">
        <v>6</v>
      </c>
      <c r="D16" s="5" t="s">
        <v>7</v>
      </c>
      <c r="E16" s="5" t="s">
        <v>8</v>
      </c>
      <c r="F16" s="5" t="s">
        <v>9</v>
      </c>
      <c r="G16" s="5" t="s">
        <v>10</v>
      </c>
      <c r="H16" s="5" t="s">
        <v>11</v>
      </c>
      <c r="I16" s="5" t="s">
        <v>12</v>
      </c>
      <c r="J16" s="5" t="s">
        <v>13</v>
      </c>
      <c r="K16" s="5" t="s">
        <v>14</v>
      </c>
      <c r="L16" s="5" t="s">
        <v>15</v>
      </c>
      <c r="M16" s="5" t="s">
        <v>16</v>
      </c>
      <c r="N16" s="5" t="s">
        <v>17</v>
      </c>
      <c r="O16" s="5" t="s">
        <v>18</v>
      </c>
      <c r="P16" s="5" t="s">
        <v>19</v>
      </c>
      <c r="Q16" s="5" t="s">
        <v>20</v>
      </c>
    </row>
    <row r="17" spans="1:17" s="6" customFormat="1" ht="19.5" customHeight="1" x14ac:dyDescent="0.25">
      <c r="A17" s="36" t="s">
        <v>21</v>
      </c>
      <c r="B17" s="37" t="s">
        <v>22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23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24</v>
      </c>
      <c r="B19" s="10" t="s">
        <v>25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26</v>
      </c>
      <c r="B20" s="13" t="s">
        <v>27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28</v>
      </c>
      <c r="B21" s="13" t="s">
        <v>29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30</v>
      </c>
      <c r="B22" s="12" t="s">
        <v>31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32</v>
      </c>
      <c r="B23" s="12" t="s">
        <v>33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34</v>
      </c>
      <c r="B24" s="10" t="s">
        <v>35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36</v>
      </c>
      <c r="B25" s="12" t="s">
        <v>37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38</v>
      </c>
      <c r="B26" s="10" t="s">
        <v>39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40</v>
      </c>
      <c r="B27" s="12" t="s">
        <v>41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42</v>
      </c>
      <c r="B28" s="12" t="s">
        <v>43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44</v>
      </c>
      <c r="B29" s="12" t="s">
        <v>45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46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47</v>
      </c>
      <c r="B31" s="10" t="s">
        <v>48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49</v>
      </c>
      <c r="B32" s="12" t="s">
        <v>50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51</v>
      </c>
      <c r="B33" s="12" t="s">
        <v>52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53</v>
      </c>
      <c r="B34" s="12" t="s">
        <v>54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55</v>
      </c>
      <c r="B35" s="12" t="s">
        <v>56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57</v>
      </c>
      <c r="B36" s="10" t="s">
        <v>58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59</v>
      </c>
      <c r="B37" s="12" t="s">
        <v>60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61</v>
      </c>
      <c r="B38" s="12" t="s">
        <v>62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63</v>
      </c>
      <c r="B39" s="10" t="s">
        <v>64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65</v>
      </c>
      <c r="B40" s="12" t="s">
        <v>66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67</v>
      </c>
      <c r="B41" s="12" t="s">
        <v>68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69</v>
      </c>
      <c r="B42" s="10" t="s">
        <v>70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71</v>
      </c>
      <c r="B43" s="3" t="s">
        <v>72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73</v>
      </c>
      <c r="B44" s="3" t="s">
        <v>74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75</v>
      </c>
      <c r="B45" s="10" t="s">
        <v>76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77</v>
      </c>
      <c r="B46" s="12" t="s">
        <v>78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79</v>
      </c>
      <c r="B47" s="12" t="s">
        <v>80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81</v>
      </c>
      <c r="B48" s="12" t="s">
        <v>82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83</v>
      </c>
      <c r="B49" s="12" t="s">
        <v>84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85</v>
      </c>
      <c r="B50" s="10" t="s">
        <v>86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87</v>
      </c>
      <c r="B51" s="12" t="s">
        <v>88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89</v>
      </c>
      <c r="B52" s="12" t="s">
        <v>90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91</v>
      </c>
      <c r="B53" s="10" t="s">
        <v>92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93</v>
      </c>
      <c r="B54" s="12" t="s">
        <v>94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95</v>
      </c>
      <c r="B55" s="12" t="s">
        <v>96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97</v>
      </c>
      <c r="B56" s="10" t="s">
        <v>98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99</v>
      </c>
      <c r="B57" s="12" t="s">
        <v>100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101</v>
      </c>
      <c r="B58" s="12" t="s">
        <v>102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103</v>
      </c>
      <c r="B59" s="12" t="s">
        <v>104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105</v>
      </c>
      <c r="B60" s="12" t="s">
        <v>106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107</v>
      </c>
      <c r="B61" s="12" t="s">
        <v>108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109</v>
      </c>
      <c r="B62" s="10" t="s">
        <v>110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111</v>
      </c>
      <c r="B63" s="12" t="s">
        <v>112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113</v>
      </c>
      <c r="B64" s="12" t="s">
        <v>114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115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116</v>
      </c>
      <c r="B66" s="10" t="s">
        <v>117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118</v>
      </c>
      <c r="B67" s="12" t="s">
        <v>119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120</v>
      </c>
      <c r="B68" s="12" t="s">
        <v>121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122</v>
      </c>
      <c r="B69" s="12" t="s">
        <v>123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124</v>
      </c>
      <c r="B70" s="10" t="s">
        <v>125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126</v>
      </c>
      <c r="B71" s="12" t="s">
        <v>127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128</v>
      </c>
      <c r="B72" s="12" t="s">
        <v>129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130</v>
      </c>
      <c r="B73" s="12" t="s">
        <v>131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132</v>
      </c>
      <c r="B74" s="12" t="s">
        <v>133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134</v>
      </c>
      <c r="B75" s="10" t="s">
        <v>135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136</v>
      </c>
      <c r="B76" s="12" t="s">
        <v>137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138</v>
      </c>
      <c r="B77" s="12" t="s">
        <v>139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140</v>
      </c>
      <c r="B78" s="12" t="s">
        <v>141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142</v>
      </c>
      <c r="B79" s="12" t="s">
        <v>143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144</v>
      </c>
      <c r="B80" s="12" t="s">
        <v>145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146</v>
      </c>
      <c r="B81" s="12" t="s">
        <v>147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148</v>
      </c>
      <c r="B82" s="10" t="s">
        <v>149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150</v>
      </c>
      <c r="B83" s="12" t="s">
        <v>151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152</v>
      </c>
      <c r="B84" s="12" t="s">
        <v>153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154</v>
      </c>
      <c r="B85" s="12" t="s">
        <v>155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156</v>
      </c>
      <c r="B86" s="12" t="s">
        <v>157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158</v>
      </c>
      <c r="B87" s="10" t="s">
        <v>159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160</v>
      </c>
      <c r="B88" s="12" t="s">
        <v>161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162</v>
      </c>
      <c r="B89" s="12" t="s">
        <v>163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164</v>
      </c>
      <c r="B90" s="12" t="s">
        <v>165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166</v>
      </c>
      <c r="B91" s="12" t="s">
        <v>167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168</v>
      </c>
      <c r="B92" s="10" t="s">
        <v>169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170</v>
      </c>
      <c r="B93" s="12" t="s">
        <v>171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172</v>
      </c>
      <c r="B94" s="12" t="s">
        <v>173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174</v>
      </c>
      <c r="B95" s="10" t="s">
        <v>175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176</v>
      </c>
      <c r="B96" s="12" t="s">
        <v>177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178</v>
      </c>
      <c r="B97" s="12" t="s">
        <v>179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180</v>
      </c>
      <c r="B98" s="12" t="s">
        <v>181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182</v>
      </c>
      <c r="B99" s="12" t="s">
        <v>183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184</v>
      </c>
      <c r="B100" s="12" t="s">
        <v>185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186</v>
      </c>
      <c r="B101" s="12" t="s">
        <v>187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188</v>
      </c>
      <c r="B102" s="12" t="s">
        <v>189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190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191</v>
      </c>
      <c r="B104" s="10" t="s">
        <v>192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193</v>
      </c>
      <c r="B105" s="12" t="s">
        <v>194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195</v>
      </c>
      <c r="B106" s="12" t="s">
        <v>196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197</v>
      </c>
      <c r="B107" s="12" t="s">
        <v>198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199</v>
      </c>
      <c r="B108" s="12" t="s">
        <v>200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201</v>
      </c>
      <c r="B109" s="12" t="s">
        <v>202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203</v>
      </c>
      <c r="B110" s="10" t="s">
        <v>204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205</v>
      </c>
      <c r="B111" s="12" t="s">
        <v>206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207</v>
      </c>
      <c r="B112" s="12" t="s">
        <v>208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209</v>
      </c>
      <c r="B113" s="12" t="s">
        <v>210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211</v>
      </c>
      <c r="B114" s="10" t="s">
        <v>212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213</v>
      </c>
      <c r="B115" s="12" t="s">
        <v>214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215</v>
      </c>
      <c r="B116" s="10" t="s">
        <v>216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217</v>
      </c>
      <c r="B117" s="12" t="s">
        <v>218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219</v>
      </c>
      <c r="B118" s="12" t="s">
        <v>220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221</v>
      </c>
      <c r="B119" s="10" t="s">
        <v>222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223</v>
      </c>
      <c r="B120" s="12" t="s">
        <v>224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225</v>
      </c>
      <c r="B121" s="12" t="s">
        <v>226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227</v>
      </c>
      <c r="B122" s="12" t="s">
        <v>228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229</v>
      </c>
      <c r="B123" s="12" t="s">
        <v>230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231</v>
      </c>
      <c r="B124" s="12" t="s">
        <v>232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233</v>
      </c>
      <c r="B125" s="10" t="s">
        <v>234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235</v>
      </c>
      <c r="B126" s="12" t="s">
        <v>236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237</v>
      </c>
      <c r="B127" s="10" t="s">
        <v>238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239</v>
      </c>
      <c r="B128" s="12" t="s">
        <v>240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241</v>
      </c>
      <c r="B129" s="10" t="s">
        <v>242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243</v>
      </c>
      <c r="B130" s="12" t="s">
        <v>244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245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246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247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248</v>
      </c>
      <c r="B136" s="24" t="s">
        <v>249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250</v>
      </c>
      <c r="B137" s="24" t="s">
        <v>251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252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253</v>
      </c>
      <c r="B140" s="1" t="s">
        <v>254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255</v>
      </c>
      <c r="B141" s="1" t="s">
        <v>256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257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258</v>
      </c>
      <c r="B144" s="24" t="s">
        <v>259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260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261</v>
      </c>
      <c r="B147" s="30"/>
      <c r="C147" s="31">
        <f>C145+C131</f>
        <v>729101690</v>
      </c>
      <c r="D147" s="31">
        <f>D145+D131</f>
        <v>0</v>
      </c>
      <c r="E147" s="32" t="s">
        <v>262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263</v>
      </c>
      <c r="D149" s="17"/>
    </row>
    <row r="150" spans="1:17" x14ac:dyDescent="0.25">
      <c r="D150" s="21"/>
      <c r="E150" s="80" t="s">
        <v>264</v>
      </c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</row>
    <row r="153" spans="1:17" ht="15" x14ac:dyDescent="0.25">
      <c r="A153" s="2" t="s">
        <v>265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266</v>
      </c>
      <c r="B154" s="39"/>
      <c r="E154" s="81" t="s">
        <v>267</v>
      </c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1:17" x14ac:dyDescent="0.25">
      <c r="A155" s="1" t="s">
        <v>268</v>
      </c>
      <c r="E155" s="80" t="s">
        <v>269</v>
      </c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</row>
    <row r="161" spans="1:17" x14ac:dyDescent="0.25">
      <c r="C161" s="1" t="s">
        <v>270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271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272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273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84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5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x14ac:dyDescent="0.25">
      <c r="A12" s="85" t="s">
        <v>274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5">
      <c r="A13" s="85" t="s">
        <v>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2" t="s">
        <v>5</v>
      </c>
      <c r="B15" s="83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23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24</v>
      </c>
      <c r="B18" s="3" t="s">
        <v>25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34</v>
      </c>
      <c r="B19" s="3" t="s">
        <v>35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46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47</v>
      </c>
      <c r="B24" s="3" t="s">
        <v>48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57</v>
      </c>
      <c r="B25" s="3" t="s">
        <v>58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63</v>
      </c>
      <c r="B26" s="3" t="s">
        <v>64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69</v>
      </c>
      <c r="B27" s="3" t="s">
        <v>70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75</v>
      </c>
      <c r="B28" s="3" t="s">
        <v>76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91</v>
      </c>
      <c r="B30" s="3" t="s">
        <v>92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97</v>
      </c>
      <c r="B31" s="3" t="s">
        <v>98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109</v>
      </c>
      <c r="B32" s="3" t="s">
        <v>110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115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116</v>
      </c>
      <c r="B34" s="3" t="s">
        <v>117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124</v>
      </c>
      <c r="B35" s="3" t="s">
        <v>125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134</v>
      </c>
      <c r="B36" s="3" t="s">
        <v>135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148</v>
      </c>
      <c r="B38" s="3" t="s">
        <v>149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158</v>
      </c>
      <c r="B39" s="3" t="s">
        <v>159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168</v>
      </c>
      <c r="B40" s="3" t="s">
        <v>169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174</v>
      </c>
      <c r="B42" s="3" t="s">
        <v>175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190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191</v>
      </c>
      <c r="B44" s="3" t="s">
        <v>192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203</v>
      </c>
      <c r="B45" s="3" t="s">
        <v>204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215</v>
      </c>
      <c r="B47" s="3" t="s">
        <v>216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221</v>
      </c>
      <c r="B48" s="3" t="s">
        <v>222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233</v>
      </c>
      <c r="B49" s="3" t="s">
        <v>234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237</v>
      </c>
      <c r="B51" s="3" t="s">
        <v>238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245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246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247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248</v>
      </c>
      <c r="B58" s="24" t="s">
        <v>249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250</v>
      </c>
      <c r="B59" s="24" t="s">
        <v>251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252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253</v>
      </c>
      <c r="B61" s="1" t="s">
        <v>254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255</v>
      </c>
      <c r="B62" s="1" t="s">
        <v>256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257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258</v>
      </c>
      <c r="B64" s="24" t="s">
        <v>259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260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261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263</v>
      </c>
      <c r="D69" s="17"/>
      <c r="E69" s="17"/>
    </row>
    <row r="70" spans="1:18" x14ac:dyDescent="0.25">
      <c r="D70" s="21"/>
      <c r="E70" s="21"/>
      <c r="F70" s="80" t="s">
        <v>264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3" spans="1:18" ht="15" x14ac:dyDescent="0.25">
      <c r="A73" s="2" t="s">
        <v>265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266</v>
      </c>
      <c r="B74" s="39"/>
      <c r="F74" s="81" t="s">
        <v>267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1:18" x14ac:dyDescent="0.25">
      <c r="A75" s="1" t="s">
        <v>268</v>
      </c>
      <c r="F75" s="80" t="s">
        <v>269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81" spans="1:18" x14ac:dyDescent="0.25">
      <c r="A81" s="80" t="s">
        <v>286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80" t="s">
        <v>271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1:18" ht="14.25" x14ac:dyDescent="0.25">
      <c r="A86" s="81" t="s">
        <v>272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1:18" x14ac:dyDescent="0.25">
      <c r="A87" s="80" t="s">
        <v>287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</sheetData>
  <mergeCells count="13">
    <mergeCell ref="A15:B15"/>
    <mergeCell ref="A9:R9"/>
    <mergeCell ref="A10:R10"/>
    <mergeCell ref="A11:R11"/>
    <mergeCell ref="A12:R12"/>
    <mergeCell ref="A13:R13"/>
    <mergeCell ref="A81:R81"/>
    <mergeCell ref="A85:R85"/>
    <mergeCell ref="A86:R86"/>
    <mergeCell ref="A87:R87"/>
    <mergeCell ref="F70:R70"/>
    <mergeCell ref="F74:R74"/>
    <mergeCell ref="F75:R75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S92"/>
  <sheetViews>
    <sheetView showGridLines="0" tabSelected="1" zoomScale="110" zoomScaleNormal="11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G19" sqref="G19"/>
    </sheetView>
  </sheetViews>
  <sheetFormatPr baseColWidth="10" defaultColWidth="8.7109375" defaultRowHeight="11.25" x14ac:dyDescent="0.25"/>
  <cols>
    <col min="1" max="1" width="5.85546875" style="2" customWidth="1"/>
    <col min="2" max="2" width="34.7109375" style="1" customWidth="1"/>
    <col min="3" max="3" width="16" style="1" customWidth="1"/>
    <col min="4" max="4" width="14.42578125" style="1" customWidth="1"/>
    <col min="5" max="5" width="15.5703125" style="1" customWidth="1"/>
    <col min="6" max="6" width="14.7109375" style="1" customWidth="1"/>
    <col min="7" max="7" width="14.42578125" style="48" customWidth="1"/>
    <col min="8" max="9" width="14.42578125" style="1" customWidth="1"/>
    <col min="10" max="10" width="15" style="1" customWidth="1"/>
    <col min="11" max="11" width="14.42578125" style="1" customWidth="1"/>
    <col min="12" max="12" width="16.7109375" style="1" customWidth="1"/>
    <col min="13" max="13" width="15.7109375" style="1" customWidth="1"/>
    <col min="14" max="16" width="15.7109375" style="1" hidden="1" customWidth="1"/>
    <col min="17" max="17" width="16.7109375" style="1" hidden="1" customWidth="1"/>
    <col min="18" max="18" width="15.28515625" style="1" customWidth="1"/>
    <col min="19" max="19" width="16.85546875" style="1" bestFit="1" customWidth="1"/>
    <col min="20" max="16384" width="8.7109375" style="1"/>
  </cols>
  <sheetData>
    <row r="2" spans="1:18" ht="19.5" x14ac:dyDescent="0.25">
      <c r="G2" s="47"/>
    </row>
    <row r="4" spans="1:18" ht="3" customHeight="1" x14ac:dyDescent="0.25"/>
    <row r="8" spans="1:18" ht="7.5" customHeight="1" x14ac:dyDescent="0.25"/>
    <row r="9" spans="1:18" x14ac:dyDescent="0.25">
      <c r="A9" s="84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5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x14ac:dyDescent="0.25">
      <c r="A12" s="85" t="s">
        <v>298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5">
      <c r="A13" s="85" t="s">
        <v>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ht="4.5" customHeight="1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2" t="s">
        <v>5</v>
      </c>
      <c r="B15" s="83"/>
      <c r="C15" s="5" t="s">
        <v>6</v>
      </c>
      <c r="D15" s="5" t="s">
        <v>7</v>
      </c>
      <c r="E15" s="5" t="s">
        <v>275</v>
      </c>
      <c r="F15" s="5" t="s">
        <v>8</v>
      </c>
      <c r="G15" s="5" t="s">
        <v>9</v>
      </c>
      <c r="H15" s="5" t="s">
        <v>10</v>
      </c>
      <c r="I15" s="5" t="s">
        <v>11</v>
      </c>
      <c r="J15" s="5" t="s">
        <v>12</v>
      </c>
      <c r="K15" s="5" t="s">
        <v>13</v>
      </c>
      <c r="L15" s="5" t="s">
        <v>14</v>
      </c>
      <c r="M15" s="5" t="s">
        <v>15</v>
      </c>
      <c r="N15" s="5" t="s">
        <v>16</v>
      </c>
      <c r="O15" s="5" t="s">
        <v>17</v>
      </c>
      <c r="P15" s="5" t="s">
        <v>18</v>
      </c>
      <c r="Q15" s="5" t="s">
        <v>19</v>
      </c>
      <c r="R15" s="5" t="s">
        <v>20</v>
      </c>
    </row>
    <row r="16" spans="1:18" s="6" customFormat="1" ht="19.5" customHeight="1" x14ac:dyDescent="0.25">
      <c r="A16" s="36" t="s">
        <v>21</v>
      </c>
      <c r="B16" s="37" t="s">
        <v>22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9" ht="25.5" customHeight="1" x14ac:dyDescent="0.25">
      <c r="A17" s="57">
        <v>2.1</v>
      </c>
      <c r="B17" s="57" t="s">
        <v>23</v>
      </c>
      <c r="C17" s="58">
        <f>SUM(C18:C22)</f>
        <v>306184843</v>
      </c>
      <c r="D17" s="58">
        <f t="shared" ref="D17:R17" si="0">SUM(D18:D22)</f>
        <v>35535809.380000003</v>
      </c>
      <c r="E17" s="58">
        <f t="shared" si="0"/>
        <v>341720652.38</v>
      </c>
      <c r="F17" s="58">
        <f t="shared" si="0"/>
        <v>22854418.689999998</v>
      </c>
      <c r="G17" s="58">
        <f t="shared" si="0"/>
        <v>23107439.829999998</v>
      </c>
      <c r="H17" s="58">
        <f t="shared" si="0"/>
        <v>22976592.469999999</v>
      </c>
      <c r="I17" s="58">
        <f t="shared" si="0"/>
        <v>28798609.229999997</v>
      </c>
      <c r="J17" s="58">
        <f t="shared" si="0"/>
        <v>22423902.52</v>
      </c>
      <c r="K17" s="58">
        <f t="shared" si="0"/>
        <v>22242487.309999999</v>
      </c>
      <c r="L17" s="58">
        <f t="shared" si="0"/>
        <v>22284731.609999999</v>
      </c>
      <c r="M17" s="58">
        <f t="shared" si="0"/>
        <v>22330451.84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187018633.49999997</v>
      </c>
    </row>
    <row r="18" spans="1:19" ht="25.5" customHeight="1" x14ac:dyDescent="0.25">
      <c r="A18" s="13" t="s">
        <v>24</v>
      </c>
      <c r="B18" s="3" t="s">
        <v>25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1">
        <v>19620055.25</v>
      </c>
      <c r="H18" s="16">
        <v>19203710.059999999</v>
      </c>
      <c r="I18" s="16">
        <v>18973365</v>
      </c>
      <c r="J18" s="16">
        <v>18860321.48</v>
      </c>
      <c r="K18" s="16">
        <v>18667550</v>
      </c>
      <c r="L18" s="16">
        <v>18734550</v>
      </c>
      <c r="M18" s="16">
        <v>18789681.059999999</v>
      </c>
      <c r="N18" s="16"/>
      <c r="O18" s="16"/>
      <c r="P18" s="16"/>
      <c r="Q18" s="16"/>
      <c r="R18" s="16">
        <f>SUM(F18:Q18)</f>
        <v>152170779.50999999</v>
      </c>
      <c r="S18" s="21"/>
    </row>
    <row r="19" spans="1:19" ht="25.5" customHeight="1" x14ac:dyDescent="0.25">
      <c r="A19" s="13" t="s">
        <v>34</v>
      </c>
      <c r="B19" s="3" t="s">
        <v>35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1">
        <v>599000</v>
      </c>
      <c r="H19" s="16">
        <v>891000</v>
      </c>
      <c r="I19" s="16">
        <v>6952883.1500000004</v>
      </c>
      <c r="J19" s="16">
        <v>734000</v>
      </c>
      <c r="K19" s="16">
        <v>752000</v>
      </c>
      <c r="L19" s="16">
        <v>717000</v>
      </c>
      <c r="M19" s="16">
        <v>717000</v>
      </c>
      <c r="N19" s="16"/>
      <c r="O19" s="16"/>
      <c r="P19" s="16"/>
      <c r="Q19" s="16"/>
      <c r="R19" s="16">
        <f t="shared" ref="R19:R52" si="2">SUM(F19:Q19)</f>
        <v>11996216.48</v>
      </c>
      <c r="S19" s="21"/>
    </row>
    <row r="20" spans="1:19" ht="25.5" customHeight="1" x14ac:dyDescent="0.25">
      <c r="A20" s="13" t="s">
        <v>288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/>
      <c r="O20" s="16"/>
      <c r="P20" s="16"/>
      <c r="Q20" s="16"/>
      <c r="R20" s="16">
        <f t="shared" si="2"/>
        <v>0</v>
      </c>
      <c r="S20" s="21"/>
    </row>
    <row r="21" spans="1:19" ht="25.5" customHeight="1" x14ac:dyDescent="0.25">
      <c r="A21" s="13" t="s">
        <v>289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/>
      <c r="O21" s="16"/>
      <c r="P21" s="16"/>
      <c r="Q21" s="16"/>
      <c r="R21" s="16">
        <f t="shared" si="2"/>
        <v>0</v>
      </c>
      <c r="S21" s="21"/>
    </row>
    <row r="22" spans="1:19" ht="25.5" customHeight="1" x14ac:dyDescent="0.25">
      <c r="A22" s="13" t="s">
        <v>38</v>
      </c>
      <c r="B22" s="3" t="s">
        <v>39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>
        <v>2881882.41</v>
      </c>
      <c r="I22" s="16">
        <v>2872361.08</v>
      </c>
      <c r="J22" s="16">
        <v>2829581.04</v>
      </c>
      <c r="K22" s="16">
        <v>2822937.31</v>
      </c>
      <c r="L22" s="16">
        <v>2833181.61</v>
      </c>
      <c r="M22" s="16">
        <v>2823770.78</v>
      </c>
      <c r="N22" s="16"/>
      <c r="O22" s="16"/>
      <c r="P22" s="16"/>
      <c r="Q22" s="16"/>
      <c r="R22" s="16">
        <f t="shared" si="2"/>
        <v>22851637.510000002</v>
      </c>
      <c r="S22" s="21"/>
    </row>
    <row r="23" spans="1:19" ht="25.5" customHeight="1" x14ac:dyDescent="0.25">
      <c r="A23" s="57">
        <v>2.2000000000000002</v>
      </c>
      <c r="B23" s="57" t="s">
        <v>46</v>
      </c>
      <c r="C23" s="58">
        <f>SUM(C24:C32)</f>
        <v>305736473</v>
      </c>
      <c r="D23" s="58">
        <f t="shared" ref="D23:R23" si="3">SUM(D24:D32)</f>
        <v>-69247139.810000002</v>
      </c>
      <c r="E23" s="58">
        <f t="shared" si="3"/>
        <v>236489333.19</v>
      </c>
      <c r="F23" s="58">
        <f t="shared" si="3"/>
        <v>2037904.77</v>
      </c>
      <c r="G23" s="58">
        <f t="shared" si="3"/>
        <v>3498327.2600000002</v>
      </c>
      <c r="H23" s="58">
        <f t="shared" si="3"/>
        <v>22965215.600000001</v>
      </c>
      <c r="I23" s="58">
        <f t="shared" si="3"/>
        <v>7445780.8000000007</v>
      </c>
      <c r="J23" s="58">
        <f t="shared" si="3"/>
        <v>12358777.5</v>
      </c>
      <c r="K23" s="58">
        <f t="shared" si="3"/>
        <v>29753736.100000001</v>
      </c>
      <c r="L23" s="58">
        <f t="shared" si="3"/>
        <v>14821468.450000001</v>
      </c>
      <c r="M23" s="58">
        <f t="shared" si="3"/>
        <v>12237111.82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105118322.30000001</v>
      </c>
    </row>
    <row r="24" spans="1:19" ht="25.5" customHeight="1" x14ac:dyDescent="0.25">
      <c r="A24" s="13" t="s">
        <v>47</v>
      </c>
      <c r="B24" s="3" t="s">
        <v>48</v>
      </c>
      <c r="C24" s="16">
        <v>12059188</v>
      </c>
      <c r="D24" s="16">
        <v>-1486345.83</v>
      </c>
      <c r="E24" s="16">
        <f t="shared" ref="E24:E32" si="4">+C24+D24</f>
        <v>10572842.17</v>
      </c>
      <c r="F24" s="16">
        <v>246125</v>
      </c>
      <c r="G24" s="51">
        <v>647475.81000000006</v>
      </c>
      <c r="H24" s="16">
        <v>610698.17000000004</v>
      </c>
      <c r="I24" s="16">
        <v>661211.67000000004</v>
      </c>
      <c r="J24" s="16">
        <v>773497.42</v>
      </c>
      <c r="K24" s="16">
        <v>731044.37</v>
      </c>
      <c r="L24" s="16">
        <v>1030473.64</v>
      </c>
      <c r="M24" s="16">
        <v>906096.46</v>
      </c>
      <c r="N24" s="16"/>
      <c r="O24" s="16"/>
      <c r="P24" s="16"/>
      <c r="Q24" s="16"/>
      <c r="R24" s="16">
        <f t="shared" si="2"/>
        <v>5606622.54</v>
      </c>
      <c r="S24" s="21"/>
    </row>
    <row r="25" spans="1:19" ht="25.5" customHeight="1" x14ac:dyDescent="0.25">
      <c r="A25" s="13" t="s">
        <v>57</v>
      </c>
      <c r="B25" s="3" t="s">
        <v>58</v>
      </c>
      <c r="C25" s="16">
        <v>4909750</v>
      </c>
      <c r="D25" s="16">
        <v>-1350000</v>
      </c>
      <c r="E25" s="16">
        <f t="shared" si="4"/>
        <v>3559750</v>
      </c>
      <c r="F25" s="16">
        <v>0</v>
      </c>
      <c r="G25" s="51">
        <v>13416.6</v>
      </c>
      <c r="H25" s="16">
        <v>352681.35</v>
      </c>
      <c r="I25" s="16">
        <v>143139.9</v>
      </c>
      <c r="J25" s="16">
        <v>295096.38</v>
      </c>
      <c r="K25" s="16">
        <v>91868.92</v>
      </c>
      <c r="L25" s="16">
        <v>62840.9</v>
      </c>
      <c r="M25" s="16">
        <v>644897.01</v>
      </c>
      <c r="N25" s="16"/>
      <c r="O25" s="16"/>
      <c r="P25" s="16"/>
      <c r="Q25" s="16"/>
      <c r="R25" s="16">
        <f t="shared" si="2"/>
        <v>1603941.06</v>
      </c>
      <c r="S25" s="21"/>
    </row>
    <row r="26" spans="1:19" ht="25.5" customHeight="1" x14ac:dyDescent="0.25">
      <c r="A26" s="13" t="s">
        <v>63</v>
      </c>
      <c r="B26" s="3" t="s">
        <v>64</v>
      </c>
      <c r="C26" s="16">
        <v>43824678</v>
      </c>
      <c r="D26" s="16">
        <v>-17828678</v>
      </c>
      <c r="E26" s="16">
        <f t="shared" si="4"/>
        <v>25996000</v>
      </c>
      <c r="F26" s="16">
        <v>298255.63</v>
      </c>
      <c r="G26" s="51">
        <v>0</v>
      </c>
      <c r="H26" s="16">
        <v>0</v>
      </c>
      <c r="I26" s="16">
        <v>-7809.97</v>
      </c>
      <c r="J26" s="16">
        <v>3377228.3</v>
      </c>
      <c r="K26" s="16">
        <v>4614150</v>
      </c>
      <c r="L26" s="16">
        <v>3714300</v>
      </c>
      <c r="M26" s="16">
        <v>3035850</v>
      </c>
      <c r="N26" s="16"/>
      <c r="O26" s="16"/>
      <c r="P26" s="16"/>
      <c r="Q26" s="16"/>
      <c r="R26" s="16">
        <f t="shared" si="2"/>
        <v>15031973.960000001</v>
      </c>
      <c r="S26" s="21"/>
    </row>
    <row r="27" spans="1:19" ht="25.5" customHeight="1" x14ac:dyDescent="0.25">
      <c r="A27" s="13" t="s">
        <v>69</v>
      </c>
      <c r="B27" s="3" t="s">
        <v>70</v>
      </c>
      <c r="C27" s="16">
        <v>325000</v>
      </c>
      <c r="D27" s="16">
        <v>304000</v>
      </c>
      <c r="E27" s="16">
        <f t="shared" si="4"/>
        <v>629000</v>
      </c>
      <c r="F27" s="16">
        <v>200337</v>
      </c>
      <c r="G27" s="51">
        <v>0</v>
      </c>
      <c r="H27" s="16">
        <v>0</v>
      </c>
      <c r="I27" s="16">
        <v>0</v>
      </c>
      <c r="J27" s="16">
        <v>28040</v>
      </c>
      <c r="K27" s="16">
        <v>19840</v>
      </c>
      <c r="L27" s="16">
        <v>11140</v>
      </c>
      <c r="M27" s="16">
        <v>7720</v>
      </c>
      <c r="N27" s="16"/>
      <c r="O27" s="16"/>
      <c r="P27" s="16"/>
      <c r="Q27" s="16"/>
      <c r="R27" s="16">
        <f t="shared" si="2"/>
        <v>267077</v>
      </c>
      <c r="S27" s="21"/>
    </row>
    <row r="28" spans="1:19" ht="25.5" customHeight="1" x14ac:dyDescent="0.25">
      <c r="A28" s="13" t="s">
        <v>75</v>
      </c>
      <c r="B28" s="3" t="s">
        <v>76</v>
      </c>
      <c r="C28" s="16">
        <v>15590982</v>
      </c>
      <c r="D28" s="16">
        <v>15352207.07</v>
      </c>
      <c r="E28" s="16">
        <f t="shared" si="4"/>
        <v>30943189.07</v>
      </c>
      <c r="F28" s="16">
        <v>1018178.09</v>
      </c>
      <c r="G28" s="51">
        <v>1430034.06</v>
      </c>
      <c r="H28" s="16">
        <v>2374086.36</v>
      </c>
      <c r="I28" s="16">
        <v>3065361.34</v>
      </c>
      <c r="J28" s="79">
        <v>3384322.65</v>
      </c>
      <c r="K28" s="16">
        <v>2328831.33</v>
      </c>
      <c r="L28" s="16">
        <v>1471033.86</v>
      </c>
      <c r="M28" s="16">
        <v>1879223.34</v>
      </c>
      <c r="N28" s="16"/>
      <c r="O28" s="16"/>
      <c r="P28" s="16"/>
      <c r="Q28" s="16"/>
      <c r="R28" s="16">
        <f t="shared" si="2"/>
        <v>16951071.030000001</v>
      </c>
      <c r="S28" s="21"/>
    </row>
    <row r="29" spans="1:19" ht="25.5" customHeight="1" x14ac:dyDescent="0.25">
      <c r="A29" s="13" t="s">
        <v>85</v>
      </c>
      <c r="B29" s="3" t="s">
        <v>86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>
        <v>283249.28999999998</v>
      </c>
      <c r="I29" s="16">
        <v>260320.96</v>
      </c>
      <c r="J29" s="79">
        <v>289352.12</v>
      </c>
      <c r="K29" s="16">
        <v>285018.59000000003</v>
      </c>
      <c r="L29" s="16">
        <v>317041.53999999998</v>
      </c>
      <c r="M29" s="16">
        <v>827693.29</v>
      </c>
      <c r="N29" s="16"/>
      <c r="O29" s="16"/>
      <c r="P29" s="16"/>
      <c r="Q29" s="16"/>
      <c r="R29" s="16">
        <f t="shared" si="2"/>
        <v>2623611.63</v>
      </c>
      <c r="S29" s="21"/>
    </row>
    <row r="30" spans="1:19" ht="33.75" x14ac:dyDescent="0.25">
      <c r="A30" s="13" t="s">
        <v>91</v>
      </c>
      <c r="B30" s="3" t="s">
        <v>92</v>
      </c>
      <c r="C30" s="16">
        <v>4446174</v>
      </c>
      <c r="D30" s="16">
        <v>1310826</v>
      </c>
      <c r="E30" s="16">
        <f t="shared" si="4"/>
        <v>5757000</v>
      </c>
      <c r="F30" s="16">
        <v>94059</v>
      </c>
      <c r="G30" s="51">
        <v>123055</v>
      </c>
      <c r="H30" s="16">
        <v>734749.91</v>
      </c>
      <c r="I30" s="16">
        <v>482304.5</v>
      </c>
      <c r="J30" s="79">
        <v>122887.59</v>
      </c>
      <c r="K30" s="16">
        <v>543807.19999999995</v>
      </c>
      <c r="L30" s="16">
        <v>120164.99</v>
      </c>
      <c r="M30" s="16">
        <v>563615.71</v>
      </c>
      <c r="N30" s="16"/>
      <c r="O30" s="16"/>
      <c r="P30" s="16"/>
      <c r="Q30" s="16"/>
      <c r="R30" s="16">
        <f t="shared" si="2"/>
        <v>2784643.9000000004</v>
      </c>
      <c r="S30" s="21"/>
    </row>
    <row r="31" spans="1:19" ht="25.5" customHeight="1" x14ac:dyDescent="0.25">
      <c r="A31" s="13" t="s">
        <v>97</v>
      </c>
      <c r="B31" s="3" t="s">
        <v>98</v>
      </c>
      <c r="C31" s="16">
        <v>191396147</v>
      </c>
      <c r="D31" s="16">
        <v>-63111775.049999997</v>
      </c>
      <c r="E31" s="16">
        <f t="shared" si="4"/>
        <v>128284371.95</v>
      </c>
      <c r="F31" s="16">
        <v>0</v>
      </c>
      <c r="G31" s="51">
        <v>1104360</v>
      </c>
      <c r="H31" s="16">
        <v>18609750.52</v>
      </c>
      <c r="I31" s="16">
        <v>2409160</v>
      </c>
      <c r="J31" s="79">
        <v>3945936.12</v>
      </c>
      <c r="K31" s="16">
        <v>20829177.77</v>
      </c>
      <c r="L31" s="16">
        <v>8041715.9199999999</v>
      </c>
      <c r="M31" s="16">
        <v>3915398.1</v>
      </c>
      <c r="N31" s="16"/>
      <c r="O31" s="16"/>
      <c r="P31" s="16"/>
      <c r="Q31" s="16"/>
      <c r="R31" s="16">
        <f t="shared" si="2"/>
        <v>58855498.43</v>
      </c>
      <c r="S31" s="21"/>
    </row>
    <row r="32" spans="1:19" ht="25.5" customHeight="1" x14ac:dyDescent="0.25">
      <c r="A32" s="13" t="s">
        <v>109</v>
      </c>
      <c r="B32" s="3" t="s">
        <v>110</v>
      </c>
      <c r="C32" s="16">
        <v>28286250</v>
      </c>
      <c r="D32" s="16">
        <v>-3738370</v>
      </c>
      <c r="E32" s="16">
        <f t="shared" si="4"/>
        <v>24547880</v>
      </c>
      <c r="F32" s="16">
        <v>0</v>
      </c>
      <c r="G32" s="51">
        <v>0</v>
      </c>
      <c r="H32" s="16">
        <v>0</v>
      </c>
      <c r="I32" s="16">
        <v>432092.4</v>
      </c>
      <c r="J32" s="16">
        <v>142416.92000000001</v>
      </c>
      <c r="K32" s="16">
        <v>309997.92</v>
      </c>
      <c r="L32" s="16">
        <v>52757.599999999999</v>
      </c>
      <c r="M32" s="16">
        <v>456617.91</v>
      </c>
      <c r="N32" s="16"/>
      <c r="O32" s="16"/>
      <c r="P32" s="16"/>
      <c r="Q32" s="16"/>
      <c r="R32" s="16">
        <f t="shared" si="2"/>
        <v>1393882.75</v>
      </c>
      <c r="S32" s="21"/>
    </row>
    <row r="33" spans="1:19" ht="25.5" customHeight="1" x14ac:dyDescent="0.25">
      <c r="A33" s="57">
        <v>2.2999999999999998</v>
      </c>
      <c r="B33" s="57" t="s">
        <v>115</v>
      </c>
      <c r="C33" s="58">
        <f>SUM(C34:C42)</f>
        <v>59867041</v>
      </c>
      <c r="D33" s="58">
        <f t="shared" ref="D33:Q33" si="5">SUM(D34:D42)</f>
        <v>-3302110.93</v>
      </c>
      <c r="E33" s="58">
        <f t="shared" si="5"/>
        <v>56564930.07</v>
      </c>
      <c r="F33" s="58">
        <f t="shared" si="5"/>
        <v>852000</v>
      </c>
      <c r="G33" s="58">
        <f t="shared" si="5"/>
        <v>982412.88</v>
      </c>
      <c r="H33" s="58">
        <f t="shared" si="5"/>
        <v>1875860.73</v>
      </c>
      <c r="I33" s="58">
        <f t="shared" si="5"/>
        <v>924542.90999999992</v>
      </c>
      <c r="J33" s="58">
        <f t="shared" si="5"/>
        <v>1243373.97</v>
      </c>
      <c r="K33" s="58">
        <f t="shared" si="5"/>
        <v>7962834.6299999999</v>
      </c>
      <c r="L33" s="58">
        <f>SUM(L34:L42)</f>
        <v>1484874.72</v>
      </c>
      <c r="M33" s="58">
        <f t="shared" si="5"/>
        <v>2521455.25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ref="R33" si="6">SUM(R34:R42)</f>
        <v>17847355.090000004</v>
      </c>
      <c r="S33" s="21">
        <f>7962834.63-K33</f>
        <v>0</v>
      </c>
    </row>
    <row r="34" spans="1:19" ht="25.5" customHeight="1" x14ac:dyDescent="0.25">
      <c r="A34" s="13" t="s">
        <v>116</v>
      </c>
      <c r="B34" s="3" t="s">
        <v>117</v>
      </c>
      <c r="C34" s="16">
        <v>3057000</v>
      </c>
      <c r="D34" s="16">
        <v>-182500</v>
      </c>
      <c r="E34" s="16">
        <f t="shared" ref="E34:E42" si="7">+C34+D34</f>
        <v>2874500</v>
      </c>
      <c r="F34" s="16">
        <v>0</v>
      </c>
      <c r="G34" s="51">
        <v>0</v>
      </c>
      <c r="H34" s="16">
        <v>0</v>
      </c>
      <c r="I34" s="16">
        <v>227214.45</v>
      </c>
      <c r="J34" s="16">
        <v>14926.78</v>
      </c>
      <c r="K34" s="16">
        <v>37802.230000000003</v>
      </c>
      <c r="L34" s="16">
        <v>12484.6</v>
      </c>
      <c r="M34" s="16">
        <v>934679.21</v>
      </c>
      <c r="N34" s="16"/>
      <c r="O34" s="16"/>
      <c r="P34" s="16"/>
      <c r="Q34" s="16"/>
      <c r="R34" s="16">
        <f t="shared" si="2"/>
        <v>1227107.27</v>
      </c>
      <c r="S34" s="21"/>
    </row>
    <row r="35" spans="1:19" ht="25.5" customHeight="1" x14ac:dyDescent="0.25">
      <c r="A35" s="13" t="s">
        <v>124</v>
      </c>
      <c r="B35" s="3" t="s">
        <v>125</v>
      </c>
      <c r="C35" s="16">
        <v>1750520</v>
      </c>
      <c r="D35" s="16">
        <v>2214480</v>
      </c>
      <c r="E35" s="16">
        <f t="shared" si="7"/>
        <v>3965000</v>
      </c>
      <c r="F35" s="16">
        <v>0</v>
      </c>
      <c r="G35" s="51">
        <v>0</v>
      </c>
      <c r="H35" s="16">
        <v>0</v>
      </c>
      <c r="I35" s="16">
        <v>0</v>
      </c>
      <c r="J35" s="79">
        <v>2280</v>
      </c>
      <c r="K35" s="16">
        <v>902888.8</v>
      </c>
      <c r="L35" s="16">
        <v>0</v>
      </c>
      <c r="M35" s="16">
        <v>0</v>
      </c>
      <c r="N35" s="16"/>
      <c r="O35" s="16"/>
      <c r="P35" s="16"/>
      <c r="Q35" s="16"/>
      <c r="R35" s="16">
        <f t="shared" si="2"/>
        <v>905168.8</v>
      </c>
      <c r="S35" s="21"/>
    </row>
    <row r="36" spans="1:19" ht="25.5" customHeight="1" x14ac:dyDescent="0.25">
      <c r="A36" s="13" t="s">
        <v>134</v>
      </c>
      <c r="B36" s="3" t="s">
        <v>135</v>
      </c>
      <c r="C36" s="16">
        <v>5940625</v>
      </c>
      <c r="D36" s="16">
        <v>-1919419.7</v>
      </c>
      <c r="E36" s="16">
        <f t="shared" si="7"/>
        <v>4021205.3</v>
      </c>
      <c r="F36" s="16">
        <v>0</v>
      </c>
      <c r="G36" s="51">
        <v>495600</v>
      </c>
      <c r="H36" s="16">
        <v>523330</v>
      </c>
      <c r="I36" s="16">
        <v>125488.57</v>
      </c>
      <c r="J36" s="79">
        <v>99405.24</v>
      </c>
      <c r="K36" s="16">
        <v>62624</v>
      </c>
      <c r="L36" s="16">
        <v>55247.1</v>
      </c>
      <c r="M36" s="16">
        <v>596167.56000000006</v>
      </c>
      <c r="N36" s="16"/>
      <c r="O36" s="16"/>
      <c r="P36" s="16"/>
      <c r="Q36" s="16"/>
      <c r="R36" s="16">
        <f t="shared" si="2"/>
        <v>1957862.4700000002</v>
      </c>
      <c r="S36" s="21"/>
    </row>
    <row r="37" spans="1:19" ht="26.25" customHeight="1" x14ac:dyDescent="0.25">
      <c r="A37" s="13" t="s">
        <v>290</v>
      </c>
      <c r="B37" s="3" t="s">
        <v>281</v>
      </c>
      <c r="C37" s="16">
        <v>0</v>
      </c>
      <c r="D37" s="16">
        <v>50000</v>
      </c>
      <c r="E37" s="16">
        <f t="shared" si="7"/>
        <v>50000</v>
      </c>
      <c r="F37" s="16"/>
      <c r="G37" s="51"/>
      <c r="H37" s="16">
        <v>0</v>
      </c>
      <c r="I37" s="16">
        <v>0</v>
      </c>
      <c r="J37" s="79">
        <v>14229.89</v>
      </c>
      <c r="K37" s="16">
        <v>16184.03</v>
      </c>
      <c r="L37" s="16">
        <v>2080</v>
      </c>
      <c r="M37" s="16">
        <v>3900</v>
      </c>
      <c r="N37" s="16"/>
      <c r="O37" s="16"/>
      <c r="P37" s="16"/>
      <c r="Q37" s="16"/>
      <c r="R37" s="16">
        <f t="shared" si="2"/>
        <v>36393.919999999998</v>
      </c>
      <c r="S37" s="21"/>
    </row>
    <row r="38" spans="1:19" ht="25.5" customHeight="1" x14ac:dyDescent="0.25">
      <c r="A38" s="13" t="s">
        <v>148</v>
      </c>
      <c r="B38" s="3" t="s">
        <v>149</v>
      </c>
      <c r="C38" s="16">
        <v>581140</v>
      </c>
      <c r="D38" s="16">
        <v>-143500</v>
      </c>
      <c r="E38" s="16">
        <f t="shared" si="7"/>
        <v>437640</v>
      </c>
      <c r="F38" s="16">
        <v>0</v>
      </c>
      <c r="G38" s="51">
        <v>0</v>
      </c>
      <c r="H38" s="16">
        <v>0</v>
      </c>
      <c r="I38" s="16">
        <v>0</v>
      </c>
      <c r="J38" s="79">
        <v>23969.91</v>
      </c>
      <c r="K38" s="16">
        <v>0</v>
      </c>
      <c r="L38" s="16">
        <v>0</v>
      </c>
      <c r="M38" s="16">
        <v>29010.98</v>
      </c>
      <c r="N38" s="16"/>
      <c r="O38" s="16"/>
      <c r="P38" s="16"/>
      <c r="Q38" s="16"/>
      <c r="R38" s="16">
        <f t="shared" si="2"/>
        <v>52980.89</v>
      </c>
      <c r="S38" s="21"/>
    </row>
    <row r="39" spans="1:19" ht="29.25" customHeight="1" x14ac:dyDescent="0.25">
      <c r="A39" s="13" t="s">
        <v>158</v>
      </c>
      <c r="B39" s="3" t="s">
        <v>159</v>
      </c>
      <c r="C39" s="16">
        <v>3006875</v>
      </c>
      <c r="D39" s="16">
        <v>-857875</v>
      </c>
      <c r="E39" s="16">
        <f t="shared" si="7"/>
        <v>2149000</v>
      </c>
      <c r="F39" s="16">
        <v>0</v>
      </c>
      <c r="G39" s="51">
        <v>0</v>
      </c>
      <c r="H39" s="16">
        <v>0</v>
      </c>
      <c r="I39" s="16">
        <v>0</v>
      </c>
      <c r="J39" s="79">
        <v>105925.12</v>
      </c>
      <c r="K39" s="16">
        <v>28760.25</v>
      </c>
      <c r="L39" s="16">
        <v>8302.9</v>
      </c>
      <c r="M39" s="16">
        <v>2980.93</v>
      </c>
      <c r="N39" s="16"/>
      <c r="O39" s="16"/>
      <c r="P39" s="16"/>
      <c r="Q39" s="16"/>
      <c r="R39" s="16">
        <f t="shared" si="2"/>
        <v>145969.19999999998</v>
      </c>
      <c r="S39" s="21"/>
    </row>
    <row r="40" spans="1:19" ht="30.75" customHeight="1" x14ac:dyDescent="0.25">
      <c r="A40" s="13" t="s">
        <v>168</v>
      </c>
      <c r="B40" s="3" t="s">
        <v>169</v>
      </c>
      <c r="C40" s="16">
        <v>20043000</v>
      </c>
      <c r="D40" s="16">
        <v>-1596420</v>
      </c>
      <c r="E40" s="16">
        <f t="shared" si="7"/>
        <v>18446580</v>
      </c>
      <c r="F40" s="16">
        <v>852000</v>
      </c>
      <c r="G40" s="51">
        <v>486812.88</v>
      </c>
      <c r="H40" s="16">
        <v>516200</v>
      </c>
      <c r="I40" s="16">
        <v>474599.94</v>
      </c>
      <c r="J40" s="79">
        <v>674779.1</v>
      </c>
      <c r="K40" s="16">
        <v>760291.53</v>
      </c>
      <c r="L40" s="16">
        <v>747130.9</v>
      </c>
      <c r="M40" s="16">
        <v>521795.93</v>
      </c>
      <c r="N40" s="16"/>
      <c r="O40" s="16"/>
      <c r="P40" s="16"/>
      <c r="Q40" s="16"/>
      <c r="R40" s="16">
        <f t="shared" si="2"/>
        <v>5033610.28</v>
      </c>
      <c r="S40" s="21"/>
    </row>
    <row r="41" spans="1:19" ht="30" customHeight="1" x14ac:dyDescent="0.25">
      <c r="A41" s="13" t="s">
        <v>291</v>
      </c>
      <c r="B41" s="3" t="s">
        <v>283</v>
      </c>
      <c r="C41" s="16">
        <v>0</v>
      </c>
      <c r="D41" s="16">
        <v>0</v>
      </c>
      <c r="E41" s="16">
        <f t="shared" si="7"/>
        <v>0</v>
      </c>
      <c r="F41" s="16"/>
      <c r="G41" s="51"/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/>
      <c r="O41" s="16"/>
      <c r="P41" s="16"/>
      <c r="Q41" s="16"/>
      <c r="R41" s="16">
        <f t="shared" si="2"/>
        <v>0</v>
      </c>
      <c r="S41" s="21"/>
    </row>
    <row r="42" spans="1:19" ht="25.5" customHeight="1" x14ac:dyDescent="0.25">
      <c r="A42" s="13" t="s">
        <v>174</v>
      </c>
      <c r="B42" s="3" t="s">
        <v>292</v>
      </c>
      <c r="C42" s="16">
        <v>25487881</v>
      </c>
      <c r="D42" s="16">
        <v>-866876.23</v>
      </c>
      <c r="E42" s="16">
        <f t="shared" si="7"/>
        <v>24621004.77</v>
      </c>
      <c r="F42" s="16">
        <v>0</v>
      </c>
      <c r="G42" s="51">
        <v>0</v>
      </c>
      <c r="H42" s="16">
        <v>836330.73</v>
      </c>
      <c r="I42" s="16">
        <v>97239.95</v>
      </c>
      <c r="J42" s="79">
        <v>307857.93</v>
      </c>
      <c r="K42" s="16">
        <v>6154283.79</v>
      </c>
      <c r="L42" s="16">
        <v>659629.22</v>
      </c>
      <c r="M42" s="16">
        <v>432920.64</v>
      </c>
      <c r="N42" s="16"/>
      <c r="O42" s="16"/>
      <c r="P42" s="16"/>
      <c r="Q42" s="16"/>
      <c r="R42" s="16">
        <f t="shared" si="2"/>
        <v>8488262.2599999998</v>
      </c>
      <c r="S42" s="21"/>
    </row>
    <row r="43" spans="1:19" ht="25.5" customHeight="1" x14ac:dyDescent="0.25">
      <c r="A43" s="57">
        <v>2.6</v>
      </c>
      <c r="B43" s="57" t="s">
        <v>190</v>
      </c>
      <c r="C43" s="58">
        <f>SUM(C44:C52)</f>
        <v>57313333</v>
      </c>
      <c r="D43" s="58">
        <f t="shared" ref="D43:Q43" si="8">SUM(D44:D52)</f>
        <v>37013441.359999999</v>
      </c>
      <c r="E43" s="58">
        <f t="shared" si="8"/>
        <v>94326774.359999999</v>
      </c>
      <c r="F43" s="58">
        <f t="shared" si="8"/>
        <v>0</v>
      </c>
      <c r="G43" s="58">
        <f t="shared" si="8"/>
        <v>202865.6</v>
      </c>
      <c r="H43" s="58">
        <f t="shared" si="8"/>
        <v>2733790.3</v>
      </c>
      <c r="I43" s="58">
        <f t="shared" si="8"/>
        <v>202051.4</v>
      </c>
      <c r="J43" s="58">
        <f t="shared" si="8"/>
        <v>2006988.93</v>
      </c>
      <c r="K43" s="58">
        <f t="shared" si="8"/>
        <v>1260192.76</v>
      </c>
      <c r="L43" s="58">
        <f t="shared" si="8"/>
        <v>632307.49</v>
      </c>
      <c r="M43" s="58">
        <f t="shared" si="8"/>
        <v>2754461.95</v>
      </c>
      <c r="N43" s="58">
        <f t="shared" si="8"/>
        <v>0</v>
      </c>
      <c r="O43" s="58">
        <f t="shared" si="8"/>
        <v>0</v>
      </c>
      <c r="P43" s="58">
        <f t="shared" si="8"/>
        <v>0</v>
      </c>
      <c r="Q43" s="58">
        <f t="shared" si="8"/>
        <v>0</v>
      </c>
      <c r="R43" s="58">
        <f t="shared" ref="R43" si="9">SUM(R44:R52)</f>
        <v>9792658.4300000016</v>
      </c>
    </row>
    <row r="44" spans="1:19" ht="25.5" customHeight="1" x14ac:dyDescent="0.25">
      <c r="A44" s="13" t="s">
        <v>191</v>
      </c>
      <c r="B44" s="3" t="s">
        <v>192</v>
      </c>
      <c r="C44" s="16">
        <v>18195782</v>
      </c>
      <c r="D44" s="16">
        <v>20147886</v>
      </c>
      <c r="E44" s="16">
        <f t="shared" ref="E44:E52" si="10">+C44+D44</f>
        <v>38343668</v>
      </c>
      <c r="F44" s="16">
        <v>0</v>
      </c>
      <c r="G44" s="51">
        <v>202865.6</v>
      </c>
      <c r="H44" s="16">
        <v>2509120.31</v>
      </c>
      <c r="I44" s="16">
        <v>202051.4</v>
      </c>
      <c r="J44" s="16">
        <v>2006988.93</v>
      </c>
      <c r="K44" s="16">
        <v>1105022.76</v>
      </c>
      <c r="L44" s="16">
        <v>306283.49</v>
      </c>
      <c r="M44" s="16">
        <v>2754461.95</v>
      </c>
      <c r="N44" s="16"/>
      <c r="O44" s="16"/>
      <c r="P44" s="16"/>
      <c r="Q44" s="16"/>
      <c r="R44" s="16">
        <f t="shared" si="2"/>
        <v>9086794.4400000013</v>
      </c>
      <c r="S44" s="21"/>
    </row>
    <row r="45" spans="1:19" ht="29.25" customHeight="1" x14ac:dyDescent="0.25">
      <c r="A45" s="13" t="s">
        <v>203</v>
      </c>
      <c r="B45" s="3" t="s">
        <v>204</v>
      </c>
      <c r="C45" s="16">
        <v>1020434</v>
      </c>
      <c r="D45" s="16">
        <v>317986</v>
      </c>
      <c r="E45" s="16">
        <f t="shared" si="10"/>
        <v>1338420</v>
      </c>
      <c r="F45" s="16">
        <v>0</v>
      </c>
      <c r="G45" s="51">
        <v>0</v>
      </c>
      <c r="H45" s="16">
        <v>224669.99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/>
      <c r="O45" s="16"/>
      <c r="P45" s="16"/>
      <c r="Q45" s="16"/>
      <c r="R45" s="16">
        <f t="shared" si="2"/>
        <v>224669.99</v>
      </c>
      <c r="S45" s="21"/>
    </row>
    <row r="46" spans="1:19" ht="29.25" customHeight="1" x14ac:dyDescent="0.25">
      <c r="A46" s="13" t="s">
        <v>211</v>
      </c>
      <c r="B46" s="3" t="s">
        <v>212</v>
      </c>
      <c r="C46" s="16">
        <v>0</v>
      </c>
      <c r="D46" s="16">
        <v>0</v>
      </c>
      <c r="E46" s="16">
        <f t="shared" si="10"/>
        <v>0</v>
      </c>
      <c r="F46" s="16">
        <v>0</v>
      </c>
      <c r="G46" s="51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/>
      <c r="O46" s="16"/>
      <c r="P46" s="16"/>
      <c r="Q46" s="16"/>
      <c r="R46" s="16">
        <f t="shared" si="2"/>
        <v>0</v>
      </c>
      <c r="S46" s="21"/>
    </row>
    <row r="47" spans="1:19" ht="30.75" customHeight="1" x14ac:dyDescent="0.25">
      <c r="A47" s="13" t="s">
        <v>215</v>
      </c>
      <c r="B47" s="3" t="s">
        <v>216</v>
      </c>
      <c r="C47" s="16">
        <v>35903520</v>
      </c>
      <c r="D47" s="16">
        <v>11680031.119999999</v>
      </c>
      <c r="E47" s="16">
        <f t="shared" si="10"/>
        <v>47583551.119999997</v>
      </c>
      <c r="F47" s="16">
        <v>0</v>
      </c>
      <c r="G47" s="51">
        <v>0</v>
      </c>
      <c r="H47" s="16">
        <v>0</v>
      </c>
      <c r="I47" s="16">
        <v>0</v>
      </c>
      <c r="J47" s="16">
        <v>0</v>
      </c>
      <c r="K47" s="16">
        <v>0</v>
      </c>
      <c r="L47" s="16">
        <v>207080</v>
      </c>
      <c r="M47" s="16">
        <v>0</v>
      </c>
      <c r="N47" s="16"/>
      <c r="O47" s="16"/>
      <c r="P47" s="16"/>
      <c r="Q47" s="16"/>
      <c r="R47" s="16">
        <f t="shared" si="2"/>
        <v>207080</v>
      </c>
      <c r="S47" s="21"/>
    </row>
    <row r="48" spans="1:19" ht="27" customHeight="1" x14ac:dyDescent="0.25">
      <c r="A48" s="13" t="s">
        <v>221</v>
      </c>
      <c r="B48" s="3" t="s">
        <v>222</v>
      </c>
      <c r="C48" s="16">
        <v>2193597</v>
      </c>
      <c r="D48" s="16">
        <v>-106898</v>
      </c>
      <c r="E48" s="16">
        <f t="shared" si="10"/>
        <v>2086699</v>
      </c>
      <c r="F48" s="16">
        <v>0</v>
      </c>
      <c r="G48" s="51">
        <v>0</v>
      </c>
      <c r="H48" s="16">
        <v>0</v>
      </c>
      <c r="I48" s="16">
        <v>0</v>
      </c>
      <c r="J48" s="16">
        <v>0</v>
      </c>
      <c r="K48" s="16">
        <v>155170</v>
      </c>
      <c r="L48" s="16">
        <v>0</v>
      </c>
      <c r="M48" s="16">
        <v>0</v>
      </c>
      <c r="N48" s="16"/>
      <c r="O48" s="16"/>
      <c r="P48" s="16"/>
      <c r="Q48" s="16"/>
      <c r="R48" s="16">
        <f t="shared" si="2"/>
        <v>155170</v>
      </c>
      <c r="S48" s="21"/>
    </row>
    <row r="49" spans="1:19" ht="25.5" customHeight="1" x14ac:dyDescent="0.25">
      <c r="A49" s="13" t="s">
        <v>233</v>
      </c>
      <c r="B49" s="3" t="s">
        <v>234</v>
      </c>
      <c r="C49" s="16">
        <v>0</v>
      </c>
      <c r="D49" s="16">
        <v>1474881.24</v>
      </c>
      <c r="E49" s="16">
        <f t="shared" si="10"/>
        <v>1474881.24</v>
      </c>
      <c r="F49" s="16">
        <v>0</v>
      </c>
      <c r="G49" s="51">
        <v>0</v>
      </c>
      <c r="H49" s="16">
        <v>0</v>
      </c>
      <c r="I49" s="16">
        <v>0</v>
      </c>
      <c r="J49" s="16">
        <v>0</v>
      </c>
      <c r="K49" s="16"/>
      <c r="L49" s="16">
        <v>0</v>
      </c>
      <c r="M49" s="16">
        <v>0</v>
      </c>
      <c r="N49" s="16"/>
      <c r="O49" s="16"/>
      <c r="P49" s="16"/>
      <c r="Q49" s="16"/>
      <c r="R49" s="16">
        <f t="shared" si="2"/>
        <v>0</v>
      </c>
      <c r="S49" s="21"/>
    </row>
    <row r="50" spans="1:19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10"/>
        <v>0</v>
      </c>
      <c r="F50" s="16"/>
      <c r="G50" s="51"/>
      <c r="H50" s="16">
        <v>0</v>
      </c>
      <c r="I50" s="16">
        <v>0</v>
      </c>
      <c r="J50" s="16">
        <v>0</v>
      </c>
      <c r="K50" s="16"/>
      <c r="L50" s="16">
        <v>0</v>
      </c>
      <c r="M50" s="16">
        <v>0</v>
      </c>
      <c r="N50" s="16"/>
      <c r="O50" s="16"/>
      <c r="P50" s="16"/>
      <c r="Q50" s="16"/>
      <c r="R50" s="16">
        <f t="shared" si="2"/>
        <v>0</v>
      </c>
      <c r="S50" s="21"/>
    </row>
    <row r="51" spans="1:19" ht="25.5" customHeight="1" x14ac:dyDescent="0.25">
      <c r="A51" s="13" t="s">
        <v>237</v>
      </c>
      <c r="B51" s="3" t="s">
        <v>293</v>
      </c>
      <c r="C51" s="16">
        <v>0</v>
      </c>
      <c r="D51" s="16">
        <v>3499555</v>
      </c>
      <c r="E51" s="16">
        <f t="shared" si="10"/>
        <v>3499555</v>
      </c>
      <c r="F51" s="16">
        <v>0</v>
      </c>
      <c r="G51" s="51">
        <v>0</v>
      </c>
      <c r="H51" s="16">
        <v>0</v>
      </c>
      <c r="I51" s="16">
        <v>0</v>
      </c>
      <c r="J51" s="16">
        <v>0</v>
      </c>
      <c r="K51" s="16"/>
      <c r="L51" s="16">
        <v>118944</v>
      </c>
      <c r="M51" s="16">
        <v>0</v>
      </c>
      <c r="N51" s="16"/>
      <c r="O51" s="16"/>
      <c r="P51" s="16"/>
      <c r="Q51" s="16"/>
      <c r="R51" s="16">
        <f t="shared" si="2"/>
        <v>118944</v>
      </c>
      <c r="S51" s="21"/>
    </row>
    <row r="52" spans="1:19" ht="25.5" customHeight="1" x14ac:dyDescent="0.25">
      <c r="A52" s="13" t="s">
        <v>241</v>
      </c>
      <c r="B52" s="3" t="s">
        <v>242</v>
      </c>
      <c r="C52" s="16">
        <v>0</v>
      </c>
      <c r="D52" s="16">
        <v>0</v>
      </c>
      <c r="E52" s="16">
        <f t="shared" si="10"/>
        <v>0</v>
      </c>
      <c r="F52" s="16">
        <v>0</v>
      </c>
      <c r="G52" s="51">
        <v>0</v>
      </c>
      <c r="H52" s="16">
        <v>0</v>
      </c>
      <c r="I52" s="16"/>
      <c r="J52" s="16">
        <v>0</v>
      </c>
      <c r="K52" s="16"/>
      <c r="L52" s="16">
        <v>0</v>
      </c>
      <c r="M52" s="16">
        <v>0</v>
      </c>
      <c r="N52" s="16"/>
      <c r="O52" s="16"/>
      <c r="P52" s="16"/>
      <c r="Q52" s="16"/>
      <c r="R52" s="16">
        <f t="shared" si="2"/>
        <v>0</v>
      </c>
      <c r="S52" s="21"/>
    </row>
    <row r="53" spans="1:19" s="6" customFormat="1" ht="25.5" customHeight="1" x14ac:dyDescent="0.25">
      <c r="A53" s="60" t="s">
        <v>245</v>
      </c>
      <c r="B53" s="61"/>
      <c r="C53" s="62">
        <f t="shared" ref="C53:R53" si="11">+C43+C33+C23+C17</f>
        <v>729101690</v>
      </c>
      <c r="D53" s="62">
        <f t="shared" si="11"/>
        <v>0</v>
      </c>
      <c r="E53" s="62">
        <f t="shared" si="11"/>
        <v>729101690</v>
      </c>
      <c r="F53" s="62">
        <f t="shared" si="11"/>
        <v>25744323.459999997</v>
      </c>
      <c r="G53" s="63">
        <f t="shared" si="11"/>
        <v>27791045.57</v>
      </c>
      <c r="H53" s="62">
        <f t="shared" si="11"/>
        <v>50551459.100000001</v>
      </c>
      <c r="I53" s="62">
        <f t="shared" si="11"/>
        <v>37370984.339999996</v>
      </c>
      <c r="J53" s="62">
        <f t="shared" si="11"/>
        <v>38033042.920000002</v>
      </c>
      <c r="K53" s="62">
        <f t="shared" si="11"/>
        <v>61219250.799999997</v>
      </c>
      <c r="L53" s="62">
        <f t="shared" si="11"/>
        <v>39223382.269999996</v>
      </c>
      <c r="M53" s="62">
        <f t="shared" si="11"/>
        <v>39843480.859999999</v>
      </c>
      <c r="N53" s="62">
        <f t="shared" si="11"/>
        <v>0</v>
      </c>
      <c r="O53" s="62">
        <f t="shared" si="11"/>
        <v>0</v>
      </c>
      <c r="P53" s="62">
        <f t="shared" si="11"/>
        <v>0</v>
      </c>
      <c r="Q53" s="62">
        <f t="shared" si="11"/>
        <v>0</v>
      </c>
      <c r="R53" s="64">
        <f t="shared" si="11"/>
        <v>319776969.31999999</v>
      </c>
      <c r="S53" s="78"/>
    </row>
    <row r="54" spans="1:19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9" ht="0.75" customHeight="1" x14ac:dyDescent="0.25">
      <c r="D55" s="21"/>
      <c r="E55" s="21"/>
      <c r="L55" s="21"/>
      <c r="M55" s="21"/>
      <c r="N55" s="21"/>
      <c r="O55" s="21"/>
      <c r="P55" s="21"/>
      <c r="Q55" s="21"/>
      <c r="R55" s="43"/>
    </row>
    <row r="56" spans="1:19" ht="15" customHeight="1" x14ac:dyDescent="0.25">
      <c r="A56" s="22" t="s">
        <v>246</v>
      </c>
      <c r="D56" s="41"/>
      <c r="E56" s="41"/>
      <c r="O56" s="40"/>
      <c r="P56" s="40"/>
      <c r="Q56" s="40"/>
      <c r="R56" s="21"/>
    </row>
    <row r="57" spans="1:19" ht="25.5" customHeight="1" x14ac:dyDescent="0.25">
      <c r="A57" s="57">
        <v>4.0999999999999996</v>
      </c>
      <c r="B57" s="65" t="s">
        <v>247</v>
      </c>
      <c r="C57" s="66">
        <f>SUM(C58:C59)</f>
        <v>0</v>
      </c>
      <c r="D57" s="66">
        <f t="shared" ref="D57:Q57" si="12">SUM(D58:D59)</f>
        <v>0</v>
      </c>
      <c r="E57" s="66"/>
      <c r="F57" s="66">
        <f t="shared" si="12"/>
        <v>0</v>
      </c>
      <c r="G57" s="67">
        <f t="shared" si="12"/>
        <v>0</v>
      </c>
      <c r="H57" s="66">
        <f t="shared" si="12"/>
        <v>0</v>
      </c>
      <c r="I57" s="66">
        <f t="shared" si="12"/>
        <v>0</v>
      </c>
      <c r="J57" s="66">
        <f t="shared" si="12"/>
        <v>0</v>
      </c>
      <c r="K57" s="66">
        <f t="shared" si="12"/>
        <v>0</v>
      </c>
      <c r="L57" s="66">
        <f t="shared" si="12"/>
        <v>0</v>
      </c>
      <c r="M57" s="66">
        <f t="shared" si="12"/>
        <v>0</v>
      </c>
      <c r="N57" s="66">
        <f t="shared" si="12"/>
        <v>0</v>
      </c>
      <c r="O57" s="66">
        <f t="shared" si="12"/>
        <v>0</v>
      </c>
      <c r="P57" s="66">
        <f t="shared" si="12"/>
        <v>0</v>
      </c>
      <c r="Q57" s="66">
        <f t="shared" si="12"/>
        <v>0</v>
      </c>
      <c r="R57" s="66">
        <f>SUM(R58:R59)</f>
        <v>0</v>
      </c>
    </row>
    <row r="58" spans="1:19" ht="25.5" customHeight="1" x14ac:dyDescent="0.25">
      <c r="A58" s="2" t="s">
        <v>248</v>
      </c>
      <c r="B58" s="24" t="s">
        <v>249</v>
      </c>
      <c r="C58" s="25">
        <v>0</v>
      </c>
      <c r="D58" s="25">
        <v>0</v>
      </c>
      <c r="E58" s="16">
        <f t="shared" ref="E58:E59" si="13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4">SUM(F58:Q58)</f>
        <v>0</v>
      </c>
      <c r="S58" s="21"/>
    </row>
    <row r="59" spans="1:19" ht="25.5" customHeight="1" x14ac:dyDescent="0.25">
      <c r="A59" s="2" t="s">
        <v>250</v>
      </c>
      <c r="B59" s="24" t="s">
        <v>251</v>
      </c>
      <c r="C59" s="25">
        <v>0</v>
      </c>
      <c r="D59" s="25">
        <v>0</v>
      </c>
      <c r="E59" s="16">
        <f t="shared" si="13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4"/>
        <v>0</v>
      </c>
      <c r="S59" s="21"/>
    </row>
    <row r="60" spans="1:19" ht="25.5" customHeight="1" x14ac:dyDescent="0.25">
      <c r="A60" s="57">
        <v>4.2</v>
      </c>
      <c r="B60" s="65" t="s">
        <v>252</v>
      </c>
      <c r="C60" s="66">
        <f>SUM(C61:C62)</f>
        <v>0</v>
      </c>
      <c r="D60" s="66">
        <f t="shared" ref="D60:Q60" si="15">SUM(D61:D62)</f>
        <v>0</v>
      </c>
      <c r="E60" s="66"/>
      <c r="F60" s="66">
        <f t="shared" si="15"/>
        <v>0</v>
      </c>
      <c r="G60" s="67">
        <f t="shared" si="15"/>
        <v>0</v>
      </c>
      <c r="H60" s="66">
        <f t="shared" si="15"/>
        <v>0</v>
      </c>
      <c r="I60" s="66">
        <f t="shared" si="15"/>
        <v>0</v>
      </c>
      <c r="J60" s="66">
        <f t="shared" si="15"/>
        <v>0</v>
      </c>
      <c r="K60" s="66">
        <f t="shared" si="15"/>
        <v>0</v>
      </c>
      <c r="L60" s="66">
        <f t="shared" si="15"/>
        <v>0</v>
      </c>
      <c r="M60" s="66">
        <f t="shared" si="15"/>
        <v>0</v>
      </c>
      <c r="N60" s="66">
        <f t="shared" si="15"/>
        <v>0</v>
      </c>
      <c r="O60" s="66">
        <f t="shared" si="15"/>
        <v>0</v>
      </c>
      <c r="P60" s="66">
        <f t="shared" si="15"/>
        <v>0</v>
      </c>
      <c r="Q60" s="66">
        <f t="shared" si="15"/>
        <v>0</v>
      </c>
      <c r="R60" s="66">
        <f>SUM(R61:R62)</f>
        <v>0</v>
      </c>
    </row>
    <row r="61" spans="1:19" ht="25.5" customHeight="1" x14ac:dyDescent="0.25">
      <c r="A61" s="2" t="s">
        <v>253</v>
      </c>
      <c r="B61" s="1" t="s">
        <v>254</v>
      </c>
      <c r="C61" s="25">
        <v>0</v>
      </c>
      <c r="D61" s="25">
        <v>0</v>
      </c>
      <c r="E61" s="16">
        <f t="shared" ref="E61:E62" si="16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7">SUM(F61:Q61)</f>
        <v>0</v>
      </c>
      <c r="S61" s="21"/>
    </row>
    <row r="62" spans="1:19" ht="25.5" customHeight="1" x14ac:dyDescent="0.25">
      <c r="A62" s="2" t="s">
        <v>255</v>
      </c>
      <c r="B62" s="1" t="s">
        <v>256</v>
      </c>
      <c r="C62" s="25">
        <v>0</v>
      </c>
      <c r="D62" s="25">
        <v>0</v>
      </c>
      <c r="E62" s="16">
        <f t="shared" si="16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7"/>
        <v>0</v>
      </c>
      <c r="S62" s="21"/>
    </row>
    <row r="63" spans="1:19" ht="25.5" customHeight="1" x14ac:dyDescent="0.25">
      <c r="A63" s="57">
        <v>4.3</v>
      </c>
      <c r="B63" s="65" t="s">
        <v>257</v>
      </c>
      <c r="C63" s="66">
        <f>SUM(C64)</f>
        <v>0</v>
      </c>
      <c r="D63" s="66">
        <f t="shared" ref="D63:Q63" si="18">SUM(D64)</f>
        <v>0</v>
      </c>
      <c r="E63" s="66"/>
      <c r="F63" s="66">
        <f t="shared" si="18"/>
        <v>0</v>
      </c>
      <c r="G63" s="67">
        <f t="shared" si="18"/>
        <v>0</v>
      </c>
      <c r="H63" s="66">
        <f t="shared" si="18"/>
        <v>0</v>
      </c>
      <c r="I63" s="66">
        <f t="shared" si="18"/>
        <v>0</v>
      </c>
      <c r="J63" s="66">
        <f t="shared" si="18"/>
        <v>0</v>
      </c>
      <c r="K63" s="66">
        <f t="shared" si="18"/>
        <v>0</v>
      </c>
      <c r="L63" s="66">
        <f t="shared" si="18"/>
        <v>0</v>
      </c>
      <c r="M63" s="66">
        <f t="shared" si="18"/>
        <v>0</v>
      </c>
      <c r="N63" s="66">
        <f t="shared" si="18"/>
        <v>0</v>
      </c>
      <c r="O63" s="66">
        <f t="shared" si="18"/>
        <v>0</v>
      </c>
      <c r="P63" s="66">
        <f t="shared" si="18"/>
        <v>0</v>
      </c>
      <c r="Q63" s="66">
        <f t="shared" si="18"/>
        <v>0</v>
      </c>
      <c r="R63" s="66">
        <f>SUM(R64)</f>
        <v>0</v>
      </c>
    </row>
    <row r="64" spans="1:19" ht="25.5" customHeight="1" x14ac:dyDescent="0.25">
      <c r="A64" s="2" t="s">
        <v>258</v>
      </c>
      <c r="B64" s="24" t="s">
        <v>259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9">SUM(F64:Q64)</f>
        <v>0</v>
      </c>
      <c r="S64" s="21"/>
    </row>
    <row r="65" spans="1:18" s="6" customFormat="1" ht="25.5" customHeight="1" x14ac:dyDescent="0.25">
      <c r="A65" s="60" t="s">
        <v>260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20">F63+F60+F57</f>
        <v>0</v>
      </c>
      <c r="G65" s="67">
        <f t="shared" si="20"/>
        <v>0</v>
      </c>
      <c r="H65" s="66">
        <f t="shared" si="20"/>
        <v>0</v>
      </c>
      <c r="I65" s="66">
        <f t="shared" si="20"/>
        <v>0</v>
      </c>
      <c r="J65" s="66">
        <f t="shared" si="20"/>
        <v>0</v>
      </c>
      <c r="K65" s="66">
        <f t="shared" si="20"/>
        <v>0</v>
      </c>
      <c r="L65" s="66">
        <f t="shared" si="20"/>
        <v>0</v>
      </c>
      <c r="M65" s="66">
        <f t="shared" si="20"/>
        <v>0</v>
      </c>
      <c r="N65" s="66">
        <f t="shared" si="20"/>
        <v>0</v>
      </c>
      <c r="O65" s="66">
        <f t="shared" si="20"/>
        <v>0</v>
      </c>
      <c r="P65" s="66">
        <f t="shared" si="20"/>
        <v>0</v>
      </c>
      <c r="Q65" s="66">
        <f t="shared" si="20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261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21">G65+G53</f>
        <v>27791045.57</v>
      </c>
      <c r="H67" s="31">
        <f t="shared" si="21"/>
        <v>50551459.100000001</v>
      </c>
      <c r="I67" s="31">
        <f t="shared" si="21"/>
        <v>37370984.339999996</v>
      </c>
      <c r="J67" s="31">
        <f t="shared" si="21"/>
        <v>38033042.920000002</v>
      </c>
      <c r="K67" s="31">
        <f t="shared" si="21"/>
        <v>61219250.799999997</v>
      </c>
      <c r="L67" s="31">
        <f t="shared" si="21"/>
        <v>39223382.269999996</v>
      </c>
      <c r="M67" s="31">
        <f t="shared" si="21"/>
        <v>39843480.859999999</v>
      </c>
      <c r="N67" s="31">
        <f t="shared" si="21"/>
        <v>0</v>
      </c>
      <c r="O67" s="31">
        <f t="shared" si="21"/>
        <v>0</v>
      </c>
      <c r="P67" s="31">
        <f t="shared" si="21"/>
        <v>0</v>
      </c>
      <c r="Q67" s="31">
        <f t="shared" si="21"/>
        <v>0</v>
      </c>
      <c r="R67" s="34">
        <f>+R53+R65</f>
        <v>319776969.31999999</v>
      </c>
    </row>
    <row r="68" spans="1:18" ht="12" x14ac:dyDescent="0.25">
      <c r="H68" s="70"/>
      <c r="I68" s="70"/>
      <c r="J68" s="70"/>
      <c r="K68" s="70"/>
    </row>
    <row r="69" spans="1:18" x14ac:dyDescent="0.25">
      <c r="D69" s="17"/>
      <c r="E69" s="17"/>
    </row>
    <row r="70" spans="1:18" ht="14.25" x14ac:dyDescent="0.25">
      <c r="B70" s="75" t="s">
        <v>294</v>
      </c>
      <c r="C70" s="72"/>
      <c r="D70" s="73"/>
      <c r="E70" s="73"/>
      <c r="F70" s="72"/>
      <c r="H70" s="72"/>
      <c r="L70" s="86" t="s">
        <v>264</v>
      </c>
      <c r="M70" s="86"/>
      <c r="N70" s="72"/>
      <c r="O70" s="72"/>
      <c r="P70" s="72"/>
      <c r="Q70" s="72"/>
      <c r="R70" s="72"/>
    </row>
    <row r="76" spans="1:18" ht="15" x14ac:dyDescent="0.25">
      <c r="A76" s="1"/>
      <c r="B76" s="35"/>
      <c r="F76" s="71"/>
      <c r="L76" s="35"/>
      <c r="M76" s="35"/>
      <c r="R76" s="71"/>
    </row>
    <row r="77" spans="1:18" ht="16.5" x14ac:dyDescent="0.25">
      <c r="B77" s="76" t="s">
        <v>295</v>
      </c>
      <c r="C77" s="74"/>
      <c r="D77" s="74"/>
      <c r="E77" s="74"/>
      <c r="F77" s="74"/>
      <c r="H77" s="77"/>
      <c r="L77" s="88" t="s">
        <v>267</v>
      </c>
      <c r="M77" s="88"/>
      <c r="N77" s="77"/>
      <c r="O77" s="77"/>
      <c r="P77" s="77"/>
      <c r="Q77" s="77"/>
      <c r="R77" s="77"/>
    </row>
    <row r="78" spans="1:18" ht="14.25" x14ac:dyDescent="0.25">
      <c r="B78" s="75" t="s">
        <v>296</v>
      </c>
      <c r="C78" s="72"/>
      <c r="D78" s="72"/>
      <c r="E78" s="72"/>
      <c r="F78" s="72"/>
      <c r="H78" s="72"/>
      <c r="L78" s="86" t="s">
        <v>269</v>
      </c>
      <c r="M78" s="86"/>
      <c r="N78" s="72"/>
      <c r="O78" s="72"/>
      <c r="P78" s="72"/>
      <c r="Q78" s="72"/>
      <c r="R78" s="72"/>
    </row>
    <row r="83" spans="1:18" ht="14.25" x14ac:dyDescent="0.25">
      <c r="A83" s="86" t="s">
        <v>286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1:18" x14ac:dyDescent="0.25">
      <c r="A84" s="1"/>
      <c r="G84" s="1"/>
    </row>
    <row r="85" spans="1:18" x14ac:dyDescent="0.25">
      <c r="A85" s="44"/>
      <c r="B85" s="44"/>
      <c r="D85" s="44"/>
      <c r="E85" s="44"/>
      <c r="L85" s="44"/>
      <c r="M85" s="44"/>
      <c r="N85" s="44"/>
      <c r="O85" s="44"/>
      <c r="P85" s="44"/>
      <c r="Q85" s="44"/>
      <c r="R85" s="44"/>
    </row>
    <row r="86" spans="1:18" x14ac:dyDescent="0.25">
      <c r="A86" s="44"/>
      <c r="B86" s="44"/>
      <c r="D86" s="44"/>
      <c r="E86" s="44"/>
      <c r="L86" s="44"/>
      <c r="M86" s="44"/>
      <c r="N86" s="44"/>
      <c r="O86" s="44"/>
      <c r="P86" s="44"/>
      <c r="Q86" s="44"/>
      <c r="R86" s="44"/>
    </row>
    <row r="87" spans="1:18" x14ac:dyDescent="0.25">
      <c r="A87" s="44"/>
      <c r="B87" s="44"/>
      <c r="C87" s="44"/>
      <c r="D87" s="44"/>
      <c r="E87" s="44"/>
      <c r="I87" s="44"/>
      <c r="J87" s="44"/>
      <c r="L87" s="44"/>
      <c r="M87" s="44"/>
      <c r="N87" s="44"/>
      <c r="O87" s="44"/>
      <c r="P87" s="44"/>
      <c r="Q87" s="44"/>
      <c r="R87" s="44"/>
    </row>
    <row r="88" spans="1:18" x14ac:dyDescent="0.25">
      <c r="A88" s="44"/>
      <c r="B88" s="44"/>
      <c r="C88" s="44"/>
      <c r="D88" s="44"/>
      <c r="E88" s="44"/>
      <c r="J88" s="44"/>
      <c r="L88" s="44"/>
      <c r="M88" s="44"/>
      <c r="N88" s="44"/>
      <c r="O88" s="44"/>
      <c r="P88" s="44"/>
      <c r="Q88" s="44"/>
      <c r="R88" s="44"/>
    </row>
    <row r="89" spans="1:18" x14ac:dyDescent="0.25">
      <c r="A89" s="80" t="s">
        <v>297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1:18" ht="16.5" x14ac:dyDescent="0.25">
      <c r="A90" s="87" t="s">
        <v>272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</row>
    <row r="91" spans="1:18" ht="14.25" customHeight="1" x14ac:dyDescent="0.25">
      <c r="A91" s="86" t="s">
        <v>287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1:18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</sheetData>
  <mergeCells count="13">
    <mergeCell ref="A9:R9"/>
    <mergeCell ref="A10:R10"/>
    <mergeCell ref="A11:R11"/>
    <mergeCell ref="A12:R12"/>
    <mergeCell ref="A13:R13"/>
    <mergeCell ref="A91:R92"/>
    <mergeCell ref="A83:R83"/>
    <mergeCell ref="A89:R89"/>
    <mergeCell ref="A90:R90"/>
    <mergeCell ref="A15:B15"/>
    <mergeCell ref="L70:M70"/>
    <mergeCell ref="L77:M77"/>
    <mergeCell ref="L78:M78"/>
  </mergeCells>
  <pageMargins left="0.45" right="0.15748031496062992" top="0.35433070866141736" bottom="0.27559055118110237" header="0.35433070866141736" footer="0.31496062992125984"/>
  <pageSetup paperSize="5" scale="75" orientation="landscape" r:id="rId1"/>
  <headerFooter>
    <oddFooter>&amp;R&amp;8&amp;P/&amp;N</oddFooter>
  </headerFooter>
  <rowBreaks count="2" manualBreakCount="2">
    <brk id="38" max="17" man="1"/>
    <brk id="62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Agosto</vt:lpstr>
      <vt:lpstr>'Ejecucion Agosto'!Área_de_impresión</vt:lpstr>
      <vt:lpstr>'Ejecucion Febrero'!Área_de_impresión</vt:lpstr>
      <vt:lpstr>'Ejecucion Agosto'!Print_Area</vt:lpstr>
      <vt:lpstr>'Ejecucion Febrero'!Print_Area</vt:lpstr>
      <vt:lpstr>Enero!Print_Area</vt:lpstr>
      <vt:lpstr>'Ejecucion Agosto'!Print_Titles</vt:lpstr>
      <vt:lpstr>'Ejecucion Febrero'!Print_Titles</vt:lpstr>
      <vt:lpstr>Enero!Print_Titles</vt:lpstr>
      <vt:lpstr>'Ejecucion Agosto'!Títulos_a_imprimir</vt:lpstr>
      <vt:lpstr>'Ejecucion Febrero'!Títulos_a_imprimir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Mildred Geanny Rodríguez Méndez</cp:lastModifiedBy>
  <cp:revision/>
  <cp:lastPrinted>2023-09-12T19:24:05Z</cp:lastPrinted>
  <dcterms:created xsi:type="dcterms:W3CDTF">2015-06-05T18:17:20Z</dcterms:created>
  <dcterms:modified xsi:type="dcterms:W3CDTF">2023-09-20T18:13:59Z</dcterms:modified>
  <cp:category/>
  <cp:contentStatus/>
</cp:coreProperties>
</file>