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41" documentId="8_{1EB92254-F083-4150-9B2A-9507B42DAC89}" xr6:coauthVersionLast="47" xr6:coauthVersionMax="47" xr10:uidLastSave="{61F62366-DB24-424D-AFB5-4E36D6C81EA2}"/>
  <bookViews>
    <workbookView xWindow="-120" yWindow="-120" windowWidth="29040" windowHeight="15720" firstSheet="2" activeTab="2" xr2:uid="{00000000-000D-0000-FFFF-FFFF00000000}"/>
  </bookViews>
  <sheets>
    <sheet name="Enero" sheetId="2" state="hidden" r:id="rId1"/>
    <sheet name="Ejecucion Febrero" sheetId="3" state="hidden" r:id="rId2"/>
    <sheet name="Ejecucion Agosto" sheetId="4" r:id="rId3"/>
  </sheets>
  <definedNames>
    <definedName name="_xlnm.Print_Area" localSheetId="2">'Ejecucion Agosto'!$A$1:$R$90</definedName>
    <definedName name="_xlnm.Print_Area" localSheetId="1">'Ejecucion Febrero'!$A$1:$R$88</definedName>
    <definedName name="Print_Area" localSheetId="2">'Ejecucion Agosto'!$A$1:$R$90</definedName>
    <definedName name="Print_Area" localSheetId="1">'Ejecucion Febrero'!$A$1:$R$88</definedName>
    <definedName name="Print_Area" localSheetId="0">Enero!$A$1:$Q$168</definedName>
    <definedName name="Print_Titles" localSheetId="2">'Ejecucion Agosto'!$1:$15</definedName>
    <definedName name="Print_Titles" localSheetId="1">'Ejecucion Febrero'!$1:$15</definedName>
    <definedName name="Print_Titles" localSheetId="0">Enero!$1:$16</definedName>
    <definedName name="_xlnm.Print_Titles" localSheetId="2">'Ejecucion Agosto'!$1:$15</definedName>
    <definedName name="_xlnm.Print_Titles" localSheetId="1">'Ejecucion Febrero'!$1:$15</definedName>
    <definedName name="_xlnm.Print_Titles" localSheetId="0">Enero!$1:$16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7" i="4" l="1"/>
  <c r="R56" i="4"/>
  <c r="R55" i="4"/>
  <c r="R54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Q43" i="4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9" i="4"/>
  <c r="R68" i="4" s="1"/>
  <c r="E69" i="4"/>
  <c r="Q68" i="4"/>
  <c r="P68" i="4"/>
  <c r="O68" i="4"/>
  <c r="N68" i="4"/>
  <c r="M68" i="4"/>
  <c r="L68" i="4"/>
  <c r="K68" i="4"/>
  <c r="J68" i="4"/>
  <c r="I68" i="4"/>
  <c r="H68" i="4"/>
  <c r="G68" i="4"/>
  <c r="F68" i="4"/>
  <c r="D68" i="4"/>
  <c r="C68" i="4"/>
  <c r="R67" i="4"/>
  <c r="E67" i="4"/>
  <c r="R66" i="4"/>
  <c r="E66" i="4"/>
  <c r="Q65" i="4"/>
  <c r="P65" i="4"/>
  <c r="O65" i="4"/>
  <c r="N65" i="4"/>
  <c r="M65" i="4"/>
  <c r="L65" i="4"/>
  <c r="K65" i="4"/>
  <c r="J65" i="4"/>
  <c r="I65" i="4"/>
  <c r="H65" i="4"/>
  <c r="G65" i="4"/>
  <c r="F65" i="4"/>
  <c r="D65" i="4"/>
  <c r="C65" i="4"/>
  <c r="R64" i="4"/>
  <c r="E64" i="4"/>
  <c r="R63" i="4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D58" i="4" l="1"/>
  <c r="K58" i="4"/>
  <c r="L58" i="4"/>
  <c r="P58" i="4"/>
  <c r="J58" i="4"/>
  <c r="R53" i="4"/>
  <c r="C58" i="4"/>
  <c r="M58" i="4"/>
  <c r="Q58" i="4"/>
  <c r="O58" i="4"/>
  <c r="F58" i="4"/>
  <c r="G58" i="4"/>
  <c r="H58" i="4"/>
  <c r="I58" i="4"/>
  <c r="N58" i="4"/>
  <c r="C70" i="4"/>
  <c r="R65" i="4"/>
  <c r="D70" i="4"/>
  <c r="E17" i="4"/>
  <c r="E43" i="4"/>
  <c r="R43" i="4"/>
  <c r="R33" i="4"/>
  <c r="R23" i="4"/>
  <c r="R17" i="4"/>
  <c r="E33" i="4"/>
  <c r="E23" i="4"/>
  <c r="Q70" i="4"/>
  <c r="J70" i="4"/>
  <c r="N70" i="4"/>
  <c r="O70" i="4"/>
  <c r="K70" i="4"/>
  <c r="L70" i="4"/>
  <c r="R62" i="4"/>
  <c r="M70" i="4"/>
  <c r="F70" i="4"/>
  <c r="G70" i="4"/>
  <c r="H70" i="4"/>
  <c r="P70" i="4"/>
  <c r="I70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D72" i="4" l="1"/>
  <c r="C72" i="4"/>
  <c r="R70" i="4"/>
  <c r="R58" i="4"/>
  <c r="E58" i="4"/>
  <c r="E72" i="4" s="1"/>
  <c r="G72" i="4"/>
  <c r="Q72" i="4"/>
  <c r="J72" i="4"/>
  <c r="L72" i="4"/>
  <c r="O72" i="4"/>
  <c r="M72" i="4"/>
  <c r="N72" i="4"/>
  <c r="I72" i="4"/>
  <c r="K72" i="4"/>
  <c r="H72" i="4"/>
  <c r="F72" i="4"/>
  <c r="P72" i="4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72" i="4" l="1"/>
  <c r="R65" i="3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<sst xmlns="http://schemas.openxmlformats.org/spreadsheetml/2006/main" count="522" uniqueCount="308">
  <si>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</si>
  <si>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</si>
  <si>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</si>
  <si>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2023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</si>
  <si>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</si>
  <si>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</si>
  <si>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</si>
  <si>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</si>
  <si>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</si>
  <si>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</si>
  <si>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</si>
  <si>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</si>
  <si>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</si>
  <si>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</si>
  <si>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</si>
  <si>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</si>
  <si>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</si>
  <si>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</si>
  <si>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</si>
  <si>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</si>
  <si>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</si>
  <si>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</si>
  <si>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</si>
  <si>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</si>
  <si>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</si>
  <si>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</si>
  <si>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</si>
  <si>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</si>
  <si>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</si>
  <si>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</si>
  <si>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</si>
  <si>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</si>
  <si>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</si>
  <si>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</si>
  <si>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</si>
  <si>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</si>
  <si>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</si>
  <si>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</si>
  <si>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</si>
  <si>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</si>
  <si>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</si>
  <si>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</si>
  <si>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</si>
  <si>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</si>
  <si>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</si>
  <si>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</si>
  <si>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</si>
  <si>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</si>
  <si>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</si>
  <si>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</si>
  <si>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</si>
  <si>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</si>
  <si>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</si>
  <si>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</si>
  <si>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</si>
  <si>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</si>
  <si>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</si>
  <si>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</si>
  <si>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</si>
  <si>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</si>
  <si>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</si>
  <si>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</si>
  <si>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</si>
  <si>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</si>
  <si>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</si>
  <si>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</si>
  <si>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</si>
  <si>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</si>
  <si>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</si>
  <si>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</si>
  <si>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</si>
  <si>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</si>
  <si>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</si>
  <si>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</si>
  <si>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</si>
  <si>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</si>
  <si>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</si>
  <si>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</si>
  <si>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</si>
  <si>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</si>
  <si>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</si>
  <si>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2.2.5.4</t>
  </si>
  <si>
    <t>Alquileres de equipos de transporte, tracción y elevación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</si>
  <si>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</si>
  <si>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</si>
  <si>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</si>
  <si>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</si>
  <si>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</si>
  <si>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</si>
  <si>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</si>
  <si>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</si>
  <si>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</si>
  <si>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</si>
  <si>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</si>
  <si>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</si>
  <si>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</si>
  <si>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</si>
  <si>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</si>
  <si>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</si>
  <si>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</si>
  <si>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</si>
  <si>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</si>
  <si>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</si>
  <si>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</si>
  <si>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</si>
  <si>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</si>
  <si>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</si>
  <si>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</si>
  <si>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</si>
  <si>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</si>
  <si>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</si>
  <si>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2.2.9.1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</si>
  <si>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</si>
  <si>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</si>
  <si>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</si>
  <si>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</si>
  <si>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</si>
  <si>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</si>
  <si>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</si>
  <si>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</si>
  <si>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</si>
  <si>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</si>
  <si>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</si>
  <si>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</si>
  <si>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</si>
  <si>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</si>
  <si>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</si>
  <si>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</si>
  <si>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</si>
  <si>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</si>
  <si>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</si>
  <si>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</si>
  <si>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</si>
  <si>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</si>
  <si>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</si>
  <si>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</si>
  <si>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</si>
  <si>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</si>
  <si>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</si>
  <si>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</si>
  <si>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</si>
  <si>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</si>
  <si>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2.3.3.4</t>
  </si>
  <si>
    <t>Libros, revistas y periódicos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</si>
  <si>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</si>
  <si>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</si>
  <si>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</si>
  <si>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</si>
  <si>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</si>
  <si>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</si>
  <si>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</si>
  <si>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</si>
  <si>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</si>
  <si>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</si>
  <si>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</si>
  <si>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</si>
  <si>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</si>
  <si>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</si>
  <si>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</si>
  <si>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</si>
  <si>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</si>
  <si>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</si>
  <si>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</si>
  <si>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</si>
  <si>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</si>
  <si>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</si>
  <si>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</si>
  <si>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</si>
  <si>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</si>
  <si>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</si>
  <si>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</si>
  <si>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</si>
  <si>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</si>
  <si>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</si>
  <si>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</si>
  <si>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</si>
  <si>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</si>
  <si>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</si>
  <si>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</si>
  <si>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</si>
  <si>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2.3.9.3</t>
  </si>
  <si>
    <t>Útiles menores médico, quirúrgicos o de laboratorio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</si>
  <si>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</si>
  <si>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</si>
  <si>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</si>
  <si>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</si>
  <si>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</si>
  <si>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</si>
  <si>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</si>
  <si>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</si>
  <si>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</si>
  <si>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</si>
  <si>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</si>
  <si>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</si>
  <si>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</si>
  <si>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</si>
  <si>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</si>
  <si>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</si>
  <si>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</si>
  <si>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</si>
  <si>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</si>
  <si>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</si>
  <si>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</si>
  <si>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</si>
  <si>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</si>
  <si>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</si>
  <si>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</si>
  <si>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</si>
  <si>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</si>
  <si>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2.6.2.4</t>
  </si>
  <si>
    <t>Mobiliario y equipo educacional y recreativo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</si>
  <si>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</si>
  <si>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</si>
  <si>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</si>
  <si>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</si>
  <si>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</si>
  <si>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</si>
  <si>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</si>
  <si>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</si>
  <si>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</si>
  <si>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</si>
  <si>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</si>
  <si>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</si>
  <si>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2.6.5.4</t>
  </si>
  <si>
    <t>Sistemas y equipos de climatización</t>
  </si>
  <si>
    <t>2.6.5.5</t>
  </si>
  <si>
    <t>Equipo de comunicación, telecomunicaciones y señalamiento</t>
  </si>
  <si>
    <t>2.6.5.6</t>
  </si>
  <si>
    <t>Equipo de generación eléctrica y a fines</t>
  </si>
  <si>
    <t>2.6.5.7</t>
  </si>
  <si>
    <t>Máquinas-Herramientas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</si>
  <si>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</si>
  <si>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</si>
  <si>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</si>
  <si>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</si>
  <si>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</si>
  <si>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</si>
  <si>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2.6.8</t>
  </si>
  <si>
    <t>BIEES INTANGIBLES</t>
  </si>
  <si>
    <t>2.6.8.3</t>
  </si>
  <si>
    <t>Programas de informática y base de datos</t>
  </si>
  <si>
    <t>2.6.9</t>
  </si>
  <si>
    <t>EDIFICIOS, ESTRUCTURAS, TIERRAS, TERRENOS Y OBJETOS DE VALOR</t>
  </si>
  <si>
    <t>2.6.9.6</t>
  </si>
  <si>
    <t>Accesorios para edificaciones residenciales y no residenciales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</si>
  <si>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</si>
  <si>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</si>
  <si>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</si>
  <si>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</si>
  <si>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</si>
  <si>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</si>
  <si>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</si>
  <si>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</si>
  <si>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</si>
  <si>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</si>
  <si>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</si>
  <si>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</si>
  <si>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</si>
  <si>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</si>
  <si>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</si>
  <si>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</si>
  <si>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</si>
  <si>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</si>
  <si>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 xml:space="preserve">              Preparado por</t>
  </si>
  <si>
    <t>Revisado por</t>
  </si>
  <si>
    <t>_____________________________</t>
  </si>
  <si>
    <t xml:space="preserve">      Arosa Echenique</t>
  </si>
  <si>
    <t>Mildred Rodríguez</t>
  </si>
  <si>
    <t xml:space="preserve">       Analista de Presupuesto</t>
  </si>
  <si>
    <t>Encargada Financiera</t>
  </si>
  <si>
    <t xml:space="preserve">       Aprobado por</t>
  </si>
  <si>
    <t>_________________________________</t>
  </si>
  <si>
    <t>José Mañón Mañón</t>
  </si>
  <si>
    <t xml:space="preserve">                                                                        Encargado Administrativo y Financiero</t>
  </si>
  <si>
    <t>EJECUCIÓN DE GASTOS Y APLICACIONES FINANCIERAS FEBRERO 2023</t>
  </si>
  <si>
    <t>Presupuesto Vigente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</si>
  <si>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</si>
  <si>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</si>
  <si>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</si>
  <si>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</si>
  <si>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</si>
  <si>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</si>
  <si>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</si>
  <si>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</si>
  <si>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</si>
  <si>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</si>
  <si>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</si>
  <si>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</si>
  <si>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 xml:space="preserve">2.1.3 </t>
  </si>
  <si>
    <t>2.1.4</t>
  </si>
  <si>
    <t>2.3.4</t>
  </si>
  <si>
    <t>2.3.8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</si>
  <si>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</si>
  <si>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</si>
  <si>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</si>
  <si>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</si>
  <si>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</si>
  <si>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</si>
  <si>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</si>
  <si>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</si>
  <si>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</si>
  <si>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2.7.2</t>
  </si>
  <si>
    <t>INFRAESTRUCTURA</t>
  </si>
  <si>
    <t>2.7.3</t>
  </si>
  <si>
    <t>CONSTRUCCIONES EN BIENES CONCESIONADOS</t>
  </si>
  <si>
    <t>2.7.4</t>
  </si>
  <si>
    <t>GASTOS QUE SE ASIGNARAN EJERC. P/ INVERSION (ART. 32 Y 33 LEY 423-06)</t>
  </si>
  <si>
    <t>EJECUCIÓN DE GASTOS Y APLICACIONES FINANCIERAS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</si>
</sst>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color rgb="FF0070C0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2"/>
      <color rgb="FF000000"/>
      <name val="Tahoma"/>
      <family val="2"/>
    </font>
    <font>
      <b/>
      <sz val="12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18"/>
      <color theme="1"/>
      <name val="Tahoma"/>
      <family val="2"/>
    </font>
    <font>
      <sz val="18"/>
      <name val="Tahoma"/>
      <family val="2"/>
    </font>
    <font>
      <sz val="18"/>
      <color theme="1"/>
      <name val="Calibri"/>
      <family val="2"/>
      <scheme val="minor"/>
    </font>
    <font>
      <u/>
      <sz val="18"/>
      <color theme="1"/>
      <name val="Tahoma"/>
      <family val="2"/>
    </font>
    <font>
      <u/>
      <sz val="18"/>
      <color theme="1"/>
      <name val="Calibri"/>
      <family val="2"/>
      <scheme val="minor"/>
    </font>
    <font>
      <b/>
      <sz val="1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43" fontId="15" fillId="0" borderId="0" xfId="1" applyFont="1" applyAlignment="1">
      <alignment horizontal="left" vertical="center"/>
    </xf>
    <xf numFmtId="43" fontId="16" fillId="0" borderId="0" xfId="1" applyFont="1" applyAlignment="1">
      <alignment horizontal="left" vertical="center"/>
    </xf>
    <xf numFmtId="43" fontId="19" fillId="2" borderId="1" xfId="1" applyFont="1" applyFill="1" applyBorder="1" applyAlignment="1">
      <alignment horizontal="center" vertical="center" wrapText="1"/>
    </xf>
    <xf numFmtId="49" fontId="18" fillId="6" borderId="0" xfId="0" applyNumberFormat="1" applyFont="1" applyFill="1" applyAlignment="1">
      <alignment horizontal="left" vertical="center"/>
    </xf>
    <xf numFmtId="0" fontId="18" fillId="6" borderId="0" xfId="0" applyFont="1" applyFill="1" applyAlignment="1">
      <alignment vertical="center"/>
    </xf>
    <xf numFmtId="43" fontId="20" fillId="6" borderId="0" xfId="1" applyFont="1" applyFill="1" applyAlignment="1">
      <alignment horizontal="right" vertical="center" shrinkToFit="1"/>
    </xf>
    <xf numFmtId="43" fontId="21" fillId="6" borderId="0" xfId="1" applyFont="1" applyFill="1" applyAlignment="1">
      <alignment horizontal="right" vertical="center" shrinkToFit="1"/>
    </xf>
    <xf numFmtId="0" fontId="21" fillId="7" borderId="0" xfId="0" applyFont="1" applyFill="1" applyAlignment="1">
      <alignment horizontal="left" vertical="center" wrapText="1"/>
    </xf>
    <xf numFmtId="43" fontId="20" fillId="7" borderId="0" xfId="1" applyFont="1" applyFill="1" applyAlignment="1">
      <alignment horizontal="center" vertical="center" shrinkToFit="1"/>
    </xf>
    <xf numFmtId="0" fontId="16" fillId="0" borderId="0" xfId="0" applyFont="1" applyAlignment="1">
      <alignment horizontal="left" vertical="center" wrapText="1"/>
    </xf>
    <xf numFmtId="43" fontId="15" fillId="0" borderId="0" xfId="1" applyFont="1" applyFill="1" applyAlignment="1">
      <alignment horizontal="left" vertical="center"/>
    </xf>
    <xf numFmtId="43" fontId="16" fillId="0" borderId="0" xfId="1" applyFont="1" applyFill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/>
    </xf>
    <xf numFmtId="0" fontId="18" fillId="7" borderId="0" xfId="0" applyFont="1" applyFill="1" applyAlignment="1">
      <alignment vertical="center"/>
    </xf>
    <xf numFmtId="43" fontId="18" fillId="7" borderId="0" xfId="0" applyNumberFormat="1" applyFont="1" applyFill="1" applyAlignment="1">
      <alignment vertical="center"/>
    </xf>
    <xf numFmtId="43" fontId="15" fillId="0" borderId="0" xfId="1" applyFont="1" applyAlignment="1">
      <alignment vertical="center"/>
    </xf>
    <xf numFmtId="4" fontId="15" fillId="0" borderId="0" xfId="0" applyNumberFormat="1" applyFont="1" applyAlignment="1">
      <alignment vertical="center"/>
    </xf>
    <xf numFmtId="43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164" fontId="15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43" fontId="18" fillId="7" borderId="0" xfId="1" applyFont="1" applyFill="1" applyAlignment="1">
      <alignment horizontal="right" vertical="center"/>
    </xf>
    <xf numFmtId="43" fontId="21" fillId="7" borderId="0" xfId="1" applyFont="1" applyFill="1" applyAlignment="1">
      <alignment horizontal="right" vertical="center"/>
    </xf>
    <xf numFmtId="0" fontId="15" fillId="0" borderId="0" xfId="0" applyFont="1" applyAlignment="1">
      <alignment vertical="center" wrapText="1"/>
    </xf>
    <xf numFmtId="43" fontId="15" fillId="0" borderId="0" xfId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7" borderId="0" xfId="0" applyNumberFormat="1" applyFont="1" applyFill="1" applyAlignment="1">
      <alignment horizontal="right" vertical="center"/>
    </xf>
    <xf numFmtId="43" fontId="23" fillId="0" borderId="0" xfId="1" applyFont="1" applyAlignment="1">
      <alignment horizontal="right" vertical="center" shrinkToFit="1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vertical="center"/>
    </xf>
    <xf numFmtId="43" fontId="18" fillId="5" borderId="0" xfId="0" applyNumberFormat="1" applyFont="1" applyFill="1" applyAlignment="1">
      <alignment vertical="center"/>
    </xf>
    <xf numFmtId="43" fontId="21" fillId="5" borderId="0" xfId="0" applyNumberFormat="1" applyFont="1" applyFill="1" applyAlignment="1">
      <alignment vertical="center"/>
    </xf>
    <xf numFmtId="43" fontId="18" fillId="5" borderId="0" xfId="1" applyFont="1" applyFill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43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4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8" fillId="0" borderId="4" xfId="0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1837171</xdr:colOff>
      <xdr:row>6</xdr:row>
      <xdr:rowOff>68310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129" t="s">
        <v>0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</row>
    <row r="11" spans="1:17" x14ac:dyDescent="0.25">
      <c r="A11" s="130" t="s">
        <v>1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</row>
    <row r="12" spans="1:17" x14ac:dyDescent="0.25">
      <c r="A12" s="130" t="s">
        <v>2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</row>
    <row r="13" spans="1:17" x14ac:dyDescent="0.25">
      <c r="A13" s="130" t="s">
        <v>3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</row>
    <row r="14" spans="1:17" x14ac:dyDescent="0.25">
      <c r="A14" s="130" t="s">
        <v>4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127" t="s">
        <v>5</v>
      </c>
      <c r="B16" s="128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  <c r="N16" s="5" t="s">
        <v>17</v>
      </c>
      <c r="O16" s="5" t="s">
        <v>18</v>
      </c>
      <c r="P16" s="5" t="s">
        <v>19</v>
      </c>
      <c r="Q16" s="5" t="s">
        <v>20</v>
      </c>
    </row>
    <row r="17" spans="1:17" s="6" customFormat="1" ht="19.5" customHeight="1" x14ac:dyDescent="0.25">
      <c r="A17" s="36" t="s">
        <v>21</v>
      </c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23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24</v>
      </c>
      <c r="B19" s="10" t="s">
        <v>25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26</v>
      </c>
      <c r="B20" s="13" t="s">
        <v>27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28</v>
      </c>
      <c r="B21" s="13" t="s">
        <v>29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30</v>
      </c>
      <c r="B22" s="12" t="s">
        <v>31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32</v>
      </c>
      <c r="B23" s="12" t="s">
        <v>33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34</v>
      </c>
      <c r="B24" s="10" t="s">
        <v>35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36</v>
      </c>
      <c r="B25" s="12" t="s">
        <v>37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38</v>
      </c>
      <c r="B26" s="10" t="s">
        <v>39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40</v>
      </c>
      <c r="B27" s="12" t="s">
        <v>41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42</v>
      </c>
      <c r="B28" s="12" t="s">
        <v>43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44</v>
      </c>
      <c r="B29" s="12" t="s">
        <v>45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46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47</v>
      </c>
      <c r="B31" s="10" t="s">
        <v>48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49</v>
      </c>
      <c r="B32" s="12" t="s">
        <v>50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51</v>
      </c>
      <c r="B33" s="12" t="s">
        <v>52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53</v>
      </c>
      <c r="B34" s="12" t="s">
        <v>54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55</v>
      </c>
      <c r="B35" s="12" t="s">
        <v>56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57</v>
      </c>
      <c r="B36" s="10" t="s">
        <v>58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59</v>
      </c>
      <c r="B37" s="12" t="s">
        <v>60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61</v>
      </c>
      <c r="B38" s="12" t="s">
        <v>62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63</v>
      </c>
      <c r="B39" s="10" t="s">
        <v>64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65</v>
      </c>
      <c r="B40" s="12" t="s">
        <v>66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67</v>
      </c>
      <c r="B41" s="12" t="s">
        <v>68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69</v>
      </c>
      <c r="B42" s="10" t="s">
        <v>70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71</v>
      </c>
      <c r="B43" s="3" t="s">
        <v>72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73</v>
      </c>
      <c r="B44" s="3" t="s">
        <v>74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75</v>
      </c>
      <c r="B45" s="10" t="s">
        <v>76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77</v>
      </c>
      <c r="B46" s="12" t="s">
        <v>78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79</v>
      </c>
      <c r="B47" s="12" t="s">
        <v>80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81</v>
      </c>
      <c r="B48" s="12" t="s">
        <v>82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83</v>
      </c>
      <c r="B49" s="12" t="s">
        <v>84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85</v>
      </c>
      <c r="B50" s="10" t="s">
        <v>86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87</v>
      </c>
      <c r="B51" s="12" t="s">
        <v>88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89</v>
      </c>
      <c r="B52" s="12" t="s">
        <v>90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91</v>
      </c>
      <c r="B53" s="10" t="s">
        <v>92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93</v>
      </c>
      <c r="B54" s="12" t="s">
        <v>94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95</v>
      </c>
      <c r="B55" s="12" t="s">
        <v>96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97</v>
      </c>
      <c r="B56" s="10" t="s">
        <v>98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99</v>
      </c>
      <c r="B57" s="12" t="s">
        <v>100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101</v>
      </c>
      <c r="B58" s="12" t="s">
        <v>102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103</v>
      </c>
      <c r="B59" s="12" t="s">
        <v>104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105</v>
      </c>
      <c r="B60" s="12" t="s">
        <v>106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107</v>
      </c>
      <c r="B61" s="12" t="s">
        <v>108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109</v>
      </c>
      <c r="B62" s="10" t="s">
        <v>110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111</v>
      </c>
      <c r="B63" s="12" t="s">
        <v>112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113</v>
      </c>
      <c r="B64" s="12" t="s">
        <v>114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115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116</v>
      </c>
      <c r="B66" s="10" t="s">
        <v>117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118</v>
      </c>
      <c r="B67" s="12" t="s">
        <v>119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120</v>
      </c>
      <c r="B68" s="12" t="s">
        <v>121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122</v>
      </c>
      <c r="B69" s="12" t="s">
        <v>123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124</v>
      </c>
      <c r="B70" s="10" t="s">
        <v>125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126</v>
      </c>
      <c r="B71" s="12" t="s">
        <v>127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128</v>
      </c>
      <c r="B72" s="12" t="s">
        <v>129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130</v>
      </c>
      <c r="B73" s="12" t="s">
        <v>131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132</v>
      </c>
      <c r="B74" s="12" t="s">
        <v>133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134</v>
      </c>
      <c r="B75" s="10" t="s">
        <v>135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136</v>
      </c>
      <c r="B76" s="12" t="s">
        <v>137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138</v>
      </c>
      <c r="B77" s="12" t="s">
        <v>139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140</v>
      </c>
      <c r="B78" s="12" t="s">
        <v>141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142</v>
      </c>
      <c r="B79" s="12" t="s">
        <v>143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144</v>
      </c>
      <c r="B80" s="12" t="s">
        <v>145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146</v>
      </c>
      <c r="B81" s="12" t="s">
        <v>147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148</v>
      </c>
      <c r="B82" s="10" t="s">
        <v>149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150</v>
      </c>
      <c r="B83" s="12" t="s">
        <v>151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152</v>
      </c>
      <c r="B84" s="12" t="s">
        <v>153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154</v>
      </c>
      <c r="B85" s="12" t="s">
        <v>155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156</v>
      </c>
      <c r="B86" s="12" t="s">
        <v>157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158</v>
      </c>
      <c r="B87" s="10" t="s">
        <v>159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160</v>
      </c>
      <c r="B88" s="12" t="s">
        <v>161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162</v>
      </c>
      <c r="B89" s="12" t="s">
        <v>163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164</v>
      </c>
      <c r="B90" s="12" t="s">
        <v>165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166</v>
      </c>
      <c r="B91" s="12" t="s">
        <v>167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168</v>
      </c>
      <c r="B92" s="10" t="s">
        <v>169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170</v>
      </c>
      <c r="B93" s="12" t="s">
        <v>171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172</v>
      </c>
      <c r="B94" s="12" t="s">
        <v>173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174</v>
      </c>
      <c r="B95" s="10" t="s">
        <v>175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176</v>
      </c>
      <c r="B96" s="12" t="s">
        <v>177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178</v>
      </c>
      <c r="B97" s="12" t="s">
        <v>179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180</v>
      </c>
      <c r="B98" s="12" t="s">
        <v>181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182</v>
      </c>
      <c r="B99" s="12" t="s">
        <v>183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184</v>
      </c>
      <c r="B100" s="12" t="s">
        <v>185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186</v>
      </c>
      <c r="B101" s="12" t="s">
        <v>187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188</v>
      </c>
      <c r="B102" s="12" t="s">
        <v>189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190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191</v>
      </c>
      <c r="B104" s="10" t="s">
        <v>192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193</v>
      </c>
      <c r="B105" s="12" t="s">
        <v>194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195</v>
      </c>
      <c r="B106" s="12" t="s">
        <v>196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197</v>
      </c>
      <c r="B107" s="12" t="s">
        <v>198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199</v>
      </c>
      <c r="B108" s="12" t="s">
        <v>200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201</v>
      </c>
      <c r="B109" s="12" t="s">
        <v>202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203</v>
      </c>
      <c r="B110" s="10" t="s">
        <v>204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205</v>
      </c>
      <c r="B111" s="12" t="s">
        <v>206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207</v>
      </c>
      <c r="B112" s="12" t="s">
        <v>208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209</v>
      </c>
      <c r="B113" s="12" t="s">
        <v>210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211</v>
      </c>
      <c r="B114" s="10" t="s">
        <v>212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213</v>
      </c>
      <c r="B115" s="12" t="s">
        <v>214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215</v>
      </c>
      <c r="B116" s="10" t="s">
        <v>216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217</v>
      </c>
      <c r="B117" s="12" t="s">
        <v>218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219</v>
      </c>
      <c r="B118" s="12" t="s">
        <v>220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221</v>
      </c>
      <c r="B119" s="10" t="s">
        <v>222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223</v>
      </c>
      <c r="B120" s="12" t="s">
        <v>224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225</v>
      </c>
      <c r="B121" s="12" t="s">
        <v>226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227</v>
      </c>
      <c r="B122" s="12" t="s">
        <v>228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229</v>
      </c>
      <c r="B123" s="12" t="s">
        <v>230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231</v>
      </c>
      <c r="B124" s="12" t="s">
        <v>232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233</v>
      </c>
      <c r="B125" s="10" t="s">
        <v>234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235</v>
      </c>
      <c r="B126" s="12" t="s">
        <v>236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237</v>
      </c>
      <c r="B127" s="10" t="s">
        <v>238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239</v>
      </c>
      <c r="B128" s="12" t="s">
        <v>240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241</v>
      </c>
      <c r="B129" s="10" t="s">
        <v>242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243</v>
      </c>
      <c r="B130" s="12" t="s">
        <v>244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245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246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247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248</v>
      </c>
      <c r="B136" s="24" t="s">
        <v>249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250</v>
      </c>
      <c r="B137" s="24" t="s">
        <v>251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252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253</v>
      </c>
      <c r="B140" s="1" t="s">
        <v>254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255</v>
      </c>
      <c r="B141" s="1" t="s">
        <v>256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257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258</v>
      </c>
      <c r="B144" s="24" t="s">
        <v>259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260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261</v>
      </c>
      <c r="B147" s="30"/>
      <c r="C147" s="31">
        <f>C145+C131</f>
        <v>729101690</v>
      </c>
      <c r="D147" s="31">
        <f>D145+D131</f>
        <v>0</v>
      </c>
      <c r="E147" s="32" t="s">
        <v>262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263</v>
      </c>
      <c r="D149" s="17"/>
    </row>
    <row r="150" spans="1:17" x14ac:dyDescent="0.25">
      <c r="D150" s="21"/>
      <c r="E150" s="125" t="s">
        <v>264</v>
      </c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</row>
    <row r="153" spans="1:17" ht="15" x14ac:dyDescent="0.25">
      <c r="A153" s="2" t="s">
        <v>265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266</v>
      </c>
      <c r="B154" s="39"/>
      <c r="E154" s="126" t="s">
        <v>267</v>
      </c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</row>
    <row r="155" spans="1:17" x14ac:dyDescent="0.25">
      <c r="A155" s="1" t="s">
        <v>268</v>
      </c>
      <c r="E155" s="125" t="s">
        <v>269</v>
      </c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271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272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273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129" t="s">
        <v>0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</row>
    <row r="10" spans="1:18" x14ac:dyDescent="0.25">
      <c r="A10" s="130" t="s">
        <v>1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18" x14ac:dyDescent="0.25">
      <c r="A11" s="130" t="s">
        <v>2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</row>
    <row r="12" spans="1:18" x14ac:dyDescent="0.25">
      <c r="A12" s="130" t="s">
        <v>274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</row>
    <row r="13" spans="1:18" x14ac:dyDescent="0.25">
      <c r="A13" s="130" t="s">
        <v>4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127" t="s">
        <v>5</v>
      </c>
      <c r="B15" s="128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23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24</v>
      </c>
      <c r="B18" s="3" t="s">
        <v>25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34</v>
      </c>
      <c r="B19" s="3" t="s">
        <v>35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46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47</v>
      </c>
      <c r="B24" s="3" t="s">
        <v>48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57</v>
      </c>
      <c r="B25" s="3" t="s">
        <v>58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63</v>
      </c>
      <c r="B26" s="3" t="s">
        <v>64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69</v>
      </c>
      <c r="B27" s="3" t="s">
        <v>70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75</v>
      </c>
      <c r="B28" s="3" t="s">
        <v>76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91</v>
      </c>
      <c r="B30" s="3" t="s">
        <v>92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97</v>
      </c>
      <c r="B31" s="3" t="s">
        <v>98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109</v>
      </c>
      <c r="B32" s="3" t="s">
        <v>110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115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116</v>
      </c>
      <c r="B34" s="3" t="s">
        <v>117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124</v>
      </c>
      <c r="B35" s="3" t="s">
        <v>125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134</v>
      </c>
      <c r="B36" s="3" t="s">
        <v>135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148</v>
      </c>
      <c r="B38" s="3" t="s">
        <v>149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158</v>
      </c>
      <c r="B39" s="3" t="s">
        <v>159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168</v>
      </c>
      <c r="B40" s="3" t="s">
        <v>169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174</v>
      </c>
      <c r="B42" s="3" t="s">
        <v>175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190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191</v>
      </c>
      <c r="B44" s="3" t="s">
        <v>192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203</v>
      </c>
      <c r="B45" s="3" t="s">
        <v>204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215</v>
      </c>
      <c r="B47" s="3" t="s">
        <v>216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221</v>
      </c>
      <c r="B48" s="3" t="s">
        <v>222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233</v>
      </c>
      <c r="B49" s="3" t="s">
        <v>234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237</v>
      </c>
      <c r="B51" s="3" t="s">
        <v>238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245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246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263</v>
      </c>
      <c r="D69" s="17"/>
      <c r="E69" s="17"/>
    </row>
    <row r="70" spans="1:18" x14ac:dyDescent="0.25">
      <c r="D70" s="21"/>
      <c r="E70" s="21"/>
      <c r="F70" s="125" t="s">
        <v>264</v>
      </c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</row>
    <row r="73" spans="1:18" ht="15" x14ac:dyDescent="0.25">
      <c r="A73" s="2" t="s">
        <v>265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266</v>
      </c>
      <c r="B74" s="39"/>
      <c r="F74" s="126" t="s">
        <v>267</v>
      </c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</row>
    <row r="75" spans="1:18" x14ac:dyDescent="0.25">
      <c r="A75" s="1" t="s">
        <v>268</v>
      </c>
      <c r="F75" s="125" t="s">
        <v>269</v>
      </c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</row>
    <row r="81" spans="1:18" x14ac:dyDescent="0.25">
      <c r="A81" s="125" t="s">
        <v>286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125" t="s">
        <v>271</v>
      </c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</row>
    <row r="86" spans="1:18" ht="14.25" x14ac:dyDescent="0.25">
      <c r="A86" s="126" t="s">
        <v>272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</row>
    <row r="87" spans="1:18" x14ac:dyDescent="0.25">
      <c r="A87" s="125" t="s">
        <v>287</v>
      </c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Z90"/>
  <sheetViews>
    <sheetView showGridLines="0" tabSelected="1" zoomScale="80" zoomScaleNormal="80" zoomScaleSheetLayoutView="70" workbookViewId="0">
      <pane xSplit="5" ySplit="17" topLeftCell="J18" activePane="bottomRight" state="frozen"/>
      <selection pane="topRight" activeCell="F1" sqref="F1"/>
      <selection pane="bottomLeft" activeCell="A18" sqref="A18"/>
      <selection pane="bottomRight" activeCell="A33" sqref="A33"/>
    </sheetView>
  </sheetViews>
  <sheetFormatPr baseColWidth="10" defaultColWidth="8.7109375" defaultRowHeight="11.25" x14ac:dyDescent="0.25"/>
  <cols>
    <col min="1" max="1" width="8" style="2" customWidth="1"/>
    <col min="2" max="2" width="48.28515625" style="1" customWidth="1"/>
    <col min="3" max="3" width="22" style="1" customWidth="1"/>
    <col min="4" max="5" width="24.42578125" style="1" customWidth="1"/>
    <col min="6" max="6" width="23.42578125" style="1" customWidth="1"/>
    <col min="7" max="7" width="23.28515625" style="48" bestFit="1" customWidth="1"/>
    <col min="8" max="10" width="23.7109375" style="1" bestFit="1" customWidth="1"/>
    <col min="11" max="11" width="22.7109375" style="1" bestFit="1" customWidth="1"/>
    <col min="12" max="13" width="23.7109375" style="1" bestFit="1" customWidth="1"/>
    <col min="14" max="14" width="22.28515625" style="1" bestFit="1" customWidth="1"/>
    <col min="15" max="16" width="20" style="1" bestFit="1" customWidth="1"/>
    <col min="17" max="17" width="16.7109375" style="1" hidden="1" customWidth="1"/>
    <col min="18" max="18" width="21.5703125" style="1" customWidth="1"/>
    <col min="19" max="19" width="16.85546875" style="1" bestFit="1" customWidth="1"/>
    <col min="20" max="16384" width="8.7109375" style="1"/>
  </cols>
  <sheetData>
    <row r="1" spans="1:18" ht="15" x14ac:dyDescent="0.25">
      <c r="A1" s="72"/>
      <c r="B1" s="73"/>
      <c r="C1" s="73"/>
      <c r="D1" s="73"/>
      <c r="E1" s="73"/>
      <c r="F1" s="73"/>
      <c r="G1" s="74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5" x14ac:dyDescent="0.25">
      <c r="A2" s="72"/>
      <c r="B2" s="73"/>
      <c r="C2" s="73"/>
      <c r="D2" s="73"/>
      <c r="E2" s="73"/>
      <c r="F2" s="73"/>
      <c r="G2" s="75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18" ht="15" x14ac:dyDescent="0.25">
      <c r="A3" s="72"/>
      <c r="B3" s="73"/>
      <c r="C3" s="73"/>
      <c r="D3" s="73"/>
      <c r="E3" s="73"/>
      <c r="F3" s="73"/>
      <c r="G3" s="74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18" ht="3" customHeight="1" x14ac:dyDescent="0.25">
      <c r="A4" s="72"/>
      <c r="B4" s="73"/>
      <c r="C4" s="73"/>
      <c r="D4" s="73"/>
      <c r="E4" s="73"/>
      <c r="F4" s="73"/>
      <c r="G4" s="74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ht="15" x14ac:dyDescent="0.25">
      <c r="A5" s="72"/>
      <c r="B5" s="73"/>
      <c r="C5" s="73"/>
      <c r="D5" s="73"/>
      <c r="E5" s="73"/>
      <c r="F5" s="73"/>
      <c r="G5" s="74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ht="15" x14ac:dyDescent="0.25">
      <c r="A6" s="72"/>
      <c r="B6" s="73"/>
      <c r="C6" s="73"/>
      <c r="D6" s="73"/>
      <c r="E6" s="73"/>
      <c r="F6" s="73"/>
      <c r="G6" s="74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ht="15" x14ac:dyDescent="0.25">
      <c r="A7" s="72"/>
      <c r="B7" s="73"/>
      <c r="C7" s="73"/>
      <c r="D7" s="73"/>
      <c r="E7" s="73"/>
      <c r="F7" s="73"/>
      <c r="G7" s="74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</row>
    <row r="8" spans="1:18" ht="7.5" customHeight="1" x14ac:dyDescent="0.25">
      <c r="A8" s="72"/>
      <c r="B8" s="73"/>
      <c r="C8" s="73"/>
      <c r="D8" s="73"/>
      <c r="E8" s="73"/>
      <c r="F8" s="73"/>
      <c r="G8" s="74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ht="15" x14ac:dyDescent="0.25">
      <c r="A9" s="131" t="s">
        <v>0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</row>
    <row r="10" spans="1:18" ht="15" x14ac:dyDescent="0.25">
      <c r="A10" s="132" t="s">
        <v>1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</row>
    <row r="11" spans="1:18" ht="15" x14ac:dyDescent="0.25">
      <c r="A11" s="132" t="s">
        <v>2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</row>
    <row r="12" spans="1:18" ht="15" x14ac:dyDescent="0.25">
      <c r="A12" s="132" t="s">
        <v>307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</row>
    <row r="13" spans="1:18" ht="15" x14ac:dyDescent="0.25">
      <c r="A13" s="132" t="s">
        <v>4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18" ht="4.5" customHeight="1" x14ac:dyDescent="0.25">
      <c r="A14" s="72"/>
      <c r="B14" s="72"/>
      <c r="C14" s="76"/>
      <c r="D14" s="77"/>
      <c r="E14" s="77"/>
      <c r="F14" s="77"/>
      <c r="G14" s="78"/>
      <c r="H14" s="77"/>
      <c r="I14" s="77"/>
      <c r="J14" s="77"/>
      <c r="K14" s="77"/>
      <c r="L14" s="73"/>
      <c r="M14" s="73"/>
      <c r="N14" s="73"/>
      <c r="O14" s="73"/>
      <c r="P14" s="73"/>
      <c r="Q14" s="73"/>
      <c r="R14" s="73"/>
    </row>
    <row r="15" spans="1:18" ht="29.1" customHeight="1" x14ac:dyDescent="0.25">
      <c r="A15" s="135" t="s">
        <v>5</v>
      </c>
      <c r="B15" s="136"/>
      <c r="C15" s="79" t="s">
        <v>6</v>
      </c>
      <c r="D15" s="79" t="s">
        <v>7</v>
      </c>
      <c r="E15" s="79" t="s">
        <v>275</v>
      </c>
      <c r="F15" s="79" t="s">
        <v>8</v>
      </c>
      <c r="G15" s="79" t="s">
        <v>9</v>
      </c>
      <c r="H15" s="79" t="s">
        <v>10</v>
      </c>
      <c r="I15" s="79" t="s">
        <v>11</v>
      </c>
      <c r="J15" s="79" t="s">
        <v>12</v>
      </c>
      <c r="K15" s="79" t="s">
        <v>13</v>
      </c>
      <c r="L15" s="79" t="s">
        <v>14</v>
      </c>
      <c r="M15" s="79" t="s">
        <v>15</v>
      </c>
      <c r="N15" s="79" t="s">
        <v>16</v>
      </c>
      <c r="O15" s="79" t="s">
        <v>17</v>
      </c>
      <c r="P15" s="79" t="s">
        <v>18</v>
      </c>
      <c r="Q15" s="79" t="s">
        <v>19</v>
      </c>
      <c r="R15" s="79" t="s">
        <v>20</v>
      </c>
    </row>
    <row r="16" spans="1:18" s="6" customFormat="1" ht="19.5" customHeight="1" x14ac:dyDescent="0.25">
      <c r="A16" s="80" t="s">
        <v>21</v>
      </c>
      <c r="B16" s="81" t="s">
        <v>22</v>
      </c>
      <c r="C16" s="82"/>
      <c r="D16" s="82"/>
      <c r="E16" s="82"/>
      <c r="F16" s="82"/>
      <c r="G16" s="8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</row>
    <row r="17" spans="1:19" ht="30" x14ac:dyDescent="0.25">
      <c r="A17" s="84">
        <v>2.1</v>
      </c>
      <c r="B17" s="84" t="s">
        <v>23</v>
      </c>
      <c r="C17" s="85">
        <f>SUM(C18:C22)</f>
        <v>306184843</v>
      </c>
      <c r="D17" s="85">
        <f t="shared" ref="D17:R17" si="0">SUM(D18:D22)</f>
        <v>35535809.380000003</v>
      </c>
      <c r="E17" s="85">
        <f t="shared" si="0"/>
        <v>341720652.38</v>
      </c>
      <c r="F17" s="85">
        <f t="shared" si="0"/>
        <v>22854418.689999998</v>
      </c>
      <c r="G17" s="85">
        <f t="shared" si="0"/>
        <v>23107439.829999998</v>
      </c>
      <c r="H17" s="85">
        <f t="shared" si="0"/>
        <v>22976592.469999999</v>
      </c>
      <c r="I17" s="85">
        <f t="shared" si="0"/>
        <v>28798609.229999997</v>
      </c>
      <c r="J17" s="85">
        <f t="shared" si="0"/>
        <v>22423902.52</v>
      </c>
      <c r="K17" s="85">
        <f t="shared" si="0"/>
        <v>22242487.309999999</v>
      </c>
      <c r="L17" s="85">
        <f t="shared" si="0"/>
        <v>22284731.609999999</v>
      </c>
      <c r="M17" s="85">
        <f t="shared" si="0"/>
        <v>22330451.84</v>
      </c>
      <c r="N17" s="85">
        <f t="shared" si="0"/>
        <v>22102480.07</v>
      </c>
      <c r="O17" s="85">
        <f t="shared" si="0"/>
        <v>40975736.980000004</v>
      </c>
      <c r="P17" s="85">
        <f t="shared" si="0"/>
        <v>42289760.539999999</v>
      </c>
      <c r="Q17" s="85">
        <f t="shared" si="0"/>
        <v>0</v>
      </c>
      <c r="R17" s="85">
        <f t="shared" si="0"/>
        <v>292386611.09000003</v>
      </c>
    </row>
    <row r="18" spans="1:19" ht="25.5" customHeight="1" x14ac:dyDescent="0.25">
      <c r="A18" s="86" t="s">
        <v>24</v>
      </c>
      <c r="B18" s="76" t="s">
        <v>25</v>
      </c>
      <c r="C18" s="87">
        <v>229651800</v>
      </c>
      <c r="D18" s="87">
        <v>27424010</v>
      </c>
      <c r="E18" s="87">
        <f>+C18+D18</f>
        <v>257075810</v>
      </c>
      <c r="F18" s="87">
        <v>19321546.66</v>
      </c>
      <c r="G18" s="88">
        <v>19620055.25</v>
      </c>
      <c r="H18" s="87">
        <v>19203710.059999999</v>
      </c>
      <c r="I18" s="87">
        <v>18973365</v>
      </c>
      <c r="J18" s="87">
        <v>18860321.48</v>
      </c>
      <c r="K18" s="87">
        <v>18667550</v>
      </c>
      <c r="L18" s="87">
        <v>18734550</v>
      </c>
      <c r="M18" s="87">
        <v>18789681.059999999</v>
      </c>
      <c r="N18" s="87">
        <v>18550400</v>
      </c>
      <c r="O18" s="87">
        <v>19042351.109999999</v>
      </c>
      <c r="P18" s="87">
        <v>38310532.960000001</v>
      </c>
      <c r="Q18" s="87"/>
      <c r="R18" s="87">
        <f>SUM(F18:Q18)</f>
        <v>228074063.58000001</v>
      </c>
      <c r="S18" s="21"/>
    </row>
    <row r="19" spans="1:19" ht="25.5" customHeight="1" x14ac:dyDescent="0.25">
      <c r="A19" s="86" t="s">
        <v>34</v>
      </c>
      <c r="B19" s="76" t="s">
        <v>35</v>
      </c>
      <c r="C19" s="87">
        <v>44511660</v>
      </c>
      <c r="D19" s="87">
        <v>4240770</v>
      </c>
      <c r="E19" s="87">
        <f t="shared" ref="E19:E22" si="1">+C19+D19</f>
        <v>48752430</v>
      </c>
      <c r="F19" s="87">
        <v>633333.32999999996</v>
      </c>
      <c r="G19" s="88">
        <v>599000</v>
      </c>
      <c r="H19" s="87">
        <v>891000</v>
      </c>
      <c r="I19" s="87">
        <v>6952883.1500000004</v>
      </c>
      <c r="J19" s="87">
        <v>734000</v>
      </c>
      <c r="K19" s="87">
        <v>752000</v>
      </c>
      <c r="L19" s="87">
        <v>717000</v>
      </c>
      <c r="M19" s="87">
        <v>717000</v>
      </c>
      <c r="N19" s="87">
        <v>747000</v>
      </c>
      <c r="O19" s="87">
        <v>19116203.760000002</v>
      </c>
      <c r="P19" s="87">
        <v>1136109.58</v>
      </c>
      <c r="Q19" s="87"/>
      <c r="R19" s="87">
        <f t="shared" ref="R19:R57" si="2">SUM(F19:Q19)</f>
        <v>32995529.82</v>
      </c>
      <c r="S19" s="21"/>
    </row>
    <row r="20" spans="1:19" ht="25.5" customHeight="1" x14ac:dyDescent="0.25">
      <c r="A20" s="86" t="s">
        <v>288</v>
      </c>
      <c r="B20" s="76" t="s">
        <v>277</v>
      </c>
      <c r="C20" s="87">
        <v>0</v>
      </c>
      <c r="D20" s="87">
        <v>0</v>
      </c>
      <c r="E20" s="87">
        <f t="shared" si="1"/>
        <v>0</v>
      </c>
      <c r="F20" s="87"/>
      <c r="G20" s="88"/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/>
      <c r="O20" s="87"/>
      <c r="P20" s="87">
        <v>0</v>
      </c>
      <c r="Q20" s="87"/>
      <c r="R20" s="87">
        <f t="shared" si="2"/>
        <v>0</v>
      </c>
      <c r="S20" s="21"/>
    </row>
    <row r="21" spans="1:19" ht="25.5" customHeight="1" x14ac:dyDescent="0.25">
      <c r="A21" s="86" t="s">
        <v>289</v>
      </c>
      <c r="B21" s="76" t="s">
        <v>279</v>
      </c>
      <c r="C21" s="87">
        <v>0</v>
      </c>
      <c r="D21" s="87">
        <v>0</v>
      </c>
      <c r="E21" s="87">
        <f t="shared" si="1"/>
        <v>0</v>
      </c>
      <c r="F21" s="87"/>
      <c r="G21" s="88"/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/>
      <c r="O21" s="87"/>
      <c r="P21" s="87">
        <v>0</v>
      </c>
      <c r="Q21" s="87"/>
      <c r="R21" s="87">
        <f t="shared" si="2"/>
        <v>0</v>
      </c>
      <c r="S21" s="21"/>
    </row>
    <row r="22" spans="1:19" ht="25.5" customHeight="1" x14ac:dyDescent="0.25">
      <c r="A22" s="86" t="s">
        <v>38</v>
      </c>
      <c r="B22" s="76" t="s">
        <v>39</v>
      </c>
      <c r="C22" s="87">
        <v>32021383</v>
      </c>
      <c r="D22" s="87">
        <v>3871029.3800000004</v>
      </c>
      <c r="E22" s="87">
        <f t="shared" si="1"/>
        <v>35892412.380000003</v>
      </c>
      <c r="F22" s="87">
        <v>2899538.7</v>
      </c>
      <c r="G22" s="88">
        <v>2888384.58</v>
      </c>
      <c r="H22" s="87">
        <v>2881882.41</v>
      </c>
      <c r="I22" s="87">
        <v>2872361.08</v>
      </c>
      <c r="J22" s="87">
        <v>2829581.04</v>
      </c>
      <c r="K22" s="87">
        <v>2822937.31</v>
      </c>
      <c r="L22" s="87">
        <v>2833181.61</v>
      </c>
      <c r="M22" s="87">
        <v>2823770.78</v>
      </c>
      <c r="N22" s="87">
        <v>2805080.07</v>
      </c>
      <c r="O22" s="87">
        <v>2817182.11</v>
      </c>
      <c r="P22" s="87">
        <v>2843118</v>
      </c>
      <c r="Q22" s="87"/>
      <c r="R22" s="87">
        <f t="shared" si="2"/>
        <v>31317017.690000001</v>
      </c>
      <c r="S22" s="21"/>
    </row>
    <row r="23" spans="1:19" ht="25.5" customHeight="1" x14ac:dyDescent="0.25">
      <c r="A23" s="84">
        <v>2.2000000000000002</v>
      </c>
      <c r="B23" s="84" t="s">
        <v>46</v>
      </c>
      <c r="C23" s="85">
        <f>SUM(C24:C32)</f>
        <v>305736473</v>
      </c>
      <c r="D23" s="85">
        <f t="shared" ref="D23:R23" si="3">SUM(D24:D32)</f>
        <v>-77955139.810000002</v>
      </c>
      <c r="E23" s="85">
        <f t="shared" si="3"/>
        <v>227781333.19000003</v>
      </c>
      <c r="F23" s="85">
        <f t="shared" si="3"/>
        <v>2037904.77</v>
      </c>
      <c r="G23" s="85">
        <f t="shared" si="3"/>
        <v>3498327.2600000002</v>
      </c>
      <c r="H23" s="85">
        <f t="shared" si="3"/>
        <v>22965215.600000001</v>
      </c>
      <c r="I23" s="85">
        <f t="shared" si="3"/>
        <v>7445780.8000000007</v>
      </c>
      <c r="J23" s="85">
        <f t="shared" si="3"/>
        <v>12358777.5</v>
      </c>
      <c r="K23" s="85">
        <f t="shared" si="3"/>
        <v>29753736.100000001</v>
      </c>
      <c r="L23" s="85">
        <f t="shared" si="3"/>
        <v>14821468.450000001</v>
      </c>
      <c r="M23" s="85">
        <f t="shared" si="3"/>
        <v>12237111.82</v>
      </c>
      <c r="N23" s="85">
        <f t="shared" si="3"/>
        <v>20138728.170000002</v>
      </c>
      <c r="O23" s="85">
        <f t="shared" si="3"/>
        <v>15777681.539999999</v>
      </c>
      <c r="P23" s="85">
        <f t="shared" si="3"/>
        <v>13357265.590000002</v>
      </c>
      <c r="Q23" s="85">
        <f t="shared" si="3"/>
        <v>0</v>
      </c>
      <c r="R23" s="85">
        <f t="shared" si="3"/>
        <v>154391997.59999999</v>
      </c>
    </row>
    <row r="24" spans="1:19" ht="25.5" customHeight="1" x14ac:dyDescent="0.25">
      <c r="A24" s="86" t="s">
        <v>47</v>
      </c>
      <c r="B24" s="76" t="s">
        <v>48</v>
      </c>
      <c r="C24" s="87">
        <v>12059188</v>
      </c>
      <c r="D24" s="87">
        <v>-1481345.83</v>
      </c>
      <c r="E24" s="87">
        <f t="shared" ref="E24:E32" si="4">+C24+D24</f>
        <v>10577842.17</v>
      </c>
      <c r="F24" s="87">
        <v>246125</v>
      </c>
      <c r="G24" s="88">
        <v>647475.81000000006</v>
      </c>
      <c r="H24" s="87">
        <v>610698.17000000004</v>
      </c>
      <c r="I24" s="87">
        <v>661211.67000000004</v>
      </c>
      <c r="J24" s="87">
        <v>773497.42</v>
      </c>
      <c r="K24" s="87">
        <v>731044.37</v>
      </c>
      <c r="L24" s="87">
        <v>1030473.64</v>
      </c>
      <c r="M24" s="87">
        <v>906096.46</v>
      </c>
      <c r="N24" s="87">
        <v>1007940.02</v>
      </c>
      <c r="O24" s="87">
        <v>676609</v>
      </c>
      <c r="P24" s="87">
        <v>1071774.28</v>
      </c>
      <c r="Q24" s="87"/>
      <c r="R24" s="87">
        <f t="shared" si="2"/>
        <v>8362945.8400000008</v>
      </c>
      <c r="S24" s="21"/>
    </row>
    <row r="25" spans="1:19" ht="25.5" customHeight="1" x14ac:dyDescent="0.25">
      <c r="A25" s="86" t="s">
        <v>57</v>
      </c>
      <c r="B25" s="76" t="s">
        <v>58</v>
      </c>
      <c r="C25" s="87">
        <v>4909750</v>
      </c>
      <c r="D25" s="87">
        <v>-1282635.42</v>
      </c>
      <c r="E25" s="87">
        <f t="shared" si="4"/>
        <v>3627114.58</v>
      </c>
      <c r="F25" s="87">
        <v>0</v>
      </c>
      <c r="G25" s="88">
        <v>13416.6</v>
      </c>
      <c r="H25" s="87">
        <v>352681.35</v>
      </c>
      <c r="I25" s="87">
        <v>143139.9</v>
      </c>
      <c r="J25" s="87">
        <v>295096.38</v>
      </c>
      <c r="K25" s="87">
        <v>91868.92</v>
      </c>
      <c r="L25" s="87">
        <v>62840.9</v>
      </c>
      <c r="M25" s="87">
        <v>644897.01</v>
      </c>
      <c r="N25" s="87">
        <v>44340.89</v>
      </c>
      <c r="O25" s="87">
        <v>109159.38</v>
      </c>
      <c r="P25" s="87">
        <v>54417.51</v>
      </c>
      <c r="Q25" s="87"/>
      <c r="R25" s="87">
        <f t="shared" si="2"/>
        <v>1811858.84</v>
      </c>
      <c r="S25" s="21"/>
    </row>
    <row r="26" spans="1:19" ht="25.5" customHeight="1" x14ac:dyDescent="0.25">
      <c r="A26" s="86" t="s">
        <v>63</v>
      </c>
      <c r="B26" s="76" t="s">
        <v>64</v>
      </c>
      <c r="C26" s="87">
        <v>43824678</v>
      </c>
      <c r="D26" s="87">
        <v>-17828678</v>
      </c>
      <c r="E26" s="87">
        <f t="shared" si="4"/>
        <v>25996000</v>
      </c>
      <c r="F26" s="87">
        <v>298255.63</v>
      </c>
      <c r="G26" s="88">
        <v>0</v>
      </c>
      <c r="H26" s="87">
        <v>0</v>
      </c>
      <c r="I26" s="87">
        <v>-7809.97</v>
      </c>
      <c r="J26" s="87">
        <v>3377228.3</v>
      </c>
      <c r="K26" s="87">
        <v>4614150</v>
      </c>
      <c r="L26" s="87">
        <v>3714300</v>
      </c>
      <c r="M26" s="87">
        <v>3035850</v>
      </c>
      <c r="N26" s="87">
        <v>2950300</v>
      </c>
      <c r="O26" s="87">
        <v>2047500</v>
      </c>
      <c r="P26" s="87">
        <v>2006850</v>
      </c>
      <c r="Q26" s="87"/>
      <c r="R26" s="87">
        <f t="shared" si="2"/>
        <v>22036623.960000001</v>
      </c>
      <c r="S26" s="21"/>
    </row>
    <row r="27" spans="1:19" ht="25.5" customHeight="1" x14ac:dyDescent="0.25">
      <c r="A27" s="86" t="s">
        <v>69</v>
      </c>
      <c r="B27" s="76" t="s">
        <v>70</v>
      </c>
      <c r="C27" s="87">
        <v>325000</v>
      </c>
      <c r="D27" s="87">
        <v>134000</v>
      </c>
      <c r="E27" s="87">
        <f t="shared" si="4"/>
        <v>459000</v>
      </c>
      <c r="F27" s="87">
        <v>200337</v>
      </c>
      <c r="G27" s="88">
        <v>0</v>
      </c>
      <c r="H27" s="87">
        <v>0</v>
      </c>
      <c r="I27" s="87">
        <v>0</v>
      </c>
      <c r="J27" s="87">
        <v>28040</v>
      </c>
      <c r="K27" s="87">
        <v>19840</v>
      </c>
      <c r="L27" s="87">
        <v>11140</v>
      </c>
      <c r="M27" s="87">
        <v>7720</v>
      </c>
      <c r="N27" s="87">
        <v>20340</v>
      </c>
      <c r="O27" s="87">
        <v>17960</v>
      </c>
      <c r="P27" s="87">
        <v>4660</v>
      </c>
      <c r="Q27" s="87"/>
      <c r="R27" s="87">
        <f t="shared" si="2"/>
        <v>310037</v>
      </c>
      <c r="S27" s="21"/>
    </row>
    <row r="28" spans="1:19" ht="25.5" customHeight="1" x14ac:dyDescent="0.25">
      <c r="A28" s="86" t="s">
        <v>75</v>
      </c>
      <c r="B28" s="76" t="s">
        <v>76</v>
      </c>
      <c r="C28" s="87">
        <v>15590982</v>
      </c>
      <c r="D28" s="87">
        <v>16201844.609999999</v>
      </c>
      <c r="E28" s="87">
        <f t="shared" si="4"/>
        <v>31792826.609999999</v>
      </c>
      <c r="F28" s="87">
        <v>1018178.09</v>
      </c>
      <c r="G28" s="88">
        <v>1430034.06</v>
      </c>
      <c r="H28" s="87">
        <v>2374086.36</v>
      </c>
      <c r="I28" s="87">
        <v>3065361.34</v>
      </c>
      <c r="J28" s="89">
        <v>3384322.65</v>
      </c>
      <c r="K28" s="87">
        <v>2328831.33</v>
      </c>
      <c r="L28" s="87">
        <v>1471033.86</v>
      </c>
      <c r="M28" s="87">
        <v>1879223.34</v>
      </c>
      <c r="N28" s="87">
        <v>2401779.52</v>
      </c>
      <c r="O28" s="87">
        <v>2017647.06</v>
      </c>
      <c r="P28" s="87">
        <v>1583022.74</v>
      </c>
      <c r="Q28" s="87"/>
      <c r="R28" s="87">
        <f t="shared" si="2"/>
        <v>22953520.349999998</v>
      </c>
      <c r="S28" s="21"/>
    </row>
    <row r="29" spans="1:19" ht="25.5" customHeight="1" x14ac:dyDescent="0.25">
      <c r="A29" s="86" t="s">
        <v>85</v>
      </c>
      <c r="B29" s="76" t="s">
        <v>86</v>
      </c>
      <c r="C29" s="87">
        <v>4898304</v>
      </c>
      <c r="D29" s="87">
        <v>1300996</v>
      </c>
      <c r="E29" s="87">
        <f t="shared" si="4"/>
        <v>6199300</v>
      </c>
      <c r="F29" s="87">
        <v>180950.05</v>
      </c>
      <c r="G29" s="88">
        <v>179985.79</v>
      </c>
      <c r="H29" s="87">
        <v>283249.28999999998</v>
      </c>
      <c r="I29" s="87">
        <v>260320.96</v>
      </c>
      <c r="J29" s="89">
        <v>289352.12</v>
      </c>
      <c r="K29" s="87">
        <v>285018.59000000003</v>
      </c>
      <c r="L29" s="87">
        <v>317041.53999999998</v>
      </c>
      <c r="M29" s="87">
        <v>827693.29</v>
      </c>
      <c r="N29" s="87">
        <v>495117.41</v>
      </c>
      <c r="O29" s="87">
        <v>103233.14</v>
      </c>
      <c r="P29" s="87">
        <v>302069.15000000002</v>
      </c>
      <c r="Q29" s="87"/>
      <c r="R29" s="87">
        <f t="shared" si="2"/>
        <v>3524031.33</v>
      </c>
      <c r="S29" s="21"/>
    </row>
    <row r="30" spans="1:19" ht="45" x14ac:dyDescent="0.25">
      <c r="A30" s="86" t="s">
        <v>91</v>
      </c>
      <c r="B30" s="76" t="s">
        <v>92</v>
      </c>
      <c r="C30" s="87">
        <v>4446174</v>
      </c>
      <c r="D30" s="87">
        <v>2055434.17</v>
      </c>
      <c r="E30" s="87">
        <f t="shared" si="4"/>
        <v>6501608.1699999999</v>
      </c>
      <c r="F30" s="87">
        <v>94059</v>
      </c>
      <c r="G30" s="88">
        <v>123055</v>
      </c>
      <c r="H30" s="87">
        <v>734749.91</v>
      </c>
      <c r="I30" s="87">
        <v>482304.5</v>
      </c>
      <c r="J30" s="89">
        <v>122887.59</v>
      </c>
      <c r="K30" s="87">
        <v>543807.19999999995</v>
      </c>
      <c r="L30" s="87">
        <v>120164.99</v>
      </c>
      <c r="M30" s="87">
        <v>563615.71</v>
      </c>
      <c r="N30" s="87">
        <v>104096.99</v>
      </c>
      <c r="O30" s="87">
        <v>421825.8</v>
      </c>
      <c r="P30" s="87">
        <v>385053.46</v>
      </c>
      <c r="Q30" s="87"/>
      <c r="R30" s="87">
        <f t="shared" si="2"/>
        <v>3695620.1500000004</v>
      </c>
      <c r="S30" s="21"/>
    </row>
    <row r="31" spans="1:19" ht="34.5" customHeight="1" x14ac:dyDescent="0.25">
      <c r="A31" s="86" t="s">
        <v>97</v>
      </c>
      <c r="B31" s="76" t="s">
        <v>98</v>
      </c>
      <c r="C31" s="87">
        <v>191396147</v>
      </c>
      <c r="D31" s="87">
        <v>-65147835.049999997</v>
      </c>
      <c r="E31" s="87">
        <f t="shared" si="4"/>
        <v>126248311.95</v>
      </c>
      <c r="F31" s="87">
        <v>0</v>
      </c>
      <c r="G31" s="88">
        <v>1104360</v>
      </c>
      <c r="H31" s="87">
        <v>18609750.52</v>
      </c>
      <c r="I31" s="87">
        <v>2409160</v>
      </c>
      <c r="J31" s="89">
        <v>3945936.12</v>
      </c>
      <c r="K31" s="87">
        <v>20829177.77</v>
      </c>
      <c r="L31" s="87">
        <v>8041715.9199999999</v>
      </c>
      <c r="M31" s="87">
        <v>3915398.1</v>
      </c>
      <c r="N31" s="87">
        <v>13111324.050000001</v>
      </c>
      <c r="O31" s="87">
        <v>1800891.71</v>
      </c>
      <c r="P31" s="87">
        <v>7669228.3899999997</v>
      </c>
      <c r="Q31" s="87"/>
      <c r="R31" s="87">
        <f t="shared" si="2"/>
        <v>81436942.579999998</v>
      </c>
      <c r="S31" s="21"/>
    </row>
    <row r="32" spans="1:19" ht="21" customHeight="1" x14ac:dyDescent="0.25">
      <c r="A32" s="86" t="s">
        <v>109</v>
      </c>
      <c r="B32" s="76" t="s">
        <v>110</v>
      </c>
      <c r="C32" s="87">
        <v>28286250</v>
      </c>
      <c r="D32" s="87">
        <v>-11906920.289999999</v>
      </c>
      <c r="E32" s="87">
        <f t="shared" si="4"/>
        <v>16379329.710000001</v>
      </c>
      <c r="F32" s="87">
        <v>0</v>
      </c>
      <c r="G32" s="88">
        <v>0</v>
      </c>
      <c r="H32" s="87">
        <v>0</v>
      </c>
      <c r="I32" s="87">
        <v>432092.4</v>
      </c>
      <c r="J32" s="87">
        <v>142416.92000000001</v>
      </c>
      <c r="K32" s="87">
        <v>309997.92</v>
      </c>
      <c r="L32" s="87">
        <v>52757.599999999999</v>
      </c>
      <c r="M32" s="87">
        <v>456617.91</v>
      </c>
      <c r="N32" s="87">
        <v>3489.29</v>
      </c>
      <c r="O32" s="87">
        <v>8582855.4499999993</v>
      </c>
      <c r="P32" s="87">
        <v>280190.06</v>
      </c>
      <c r="Q32" s="87"/>
      <c r="R32" s="87">
        <f t="shared" si="2"/>
        <v>10260417.549999999</v>
      </c>
      <c r="S32" s="21"/>
    </row>
    <row r="33" spans="1:19" ht="25.5" customHeight="1" x14ac:dyDescent="0.25">
      <c r="A33" s="84">
        <v>2.2999999999999998</v>
      </c>
      <c r="B33" s="84" t="s">
        <v>115</v>
      </c>
      <c r="C33" s="85">
        <f>SUM(C34:C42)</f>
        <v>59867041</v>
      </c>
      <c r="D33" s="85">
        <f t="shared" ref="D33:Q33" si="5">SUM(D34:D42)</f>
        <v>-20948079.59</v>
      </c>
      <c r="E33" s="85">
        <f t="shared" si="5"/>
        <v>38918961.409999996</v>
      </c>
      <c r="F33" s="85">
        <f t="shared" si="5"/>
        <v>852000</v>
      </c>
      <c r="G33" s="85">
        <f t="shared" si="5"/>
        <v>982412.88</v>
      </c>
      <c r="H33" s="85">
        <f t="shared" si="5"/>
        <v>1875860.73</v>
      </c>
      <c r="I33" s="85">
        <f t="shared" si="5"/>
        <v>924542.90999999992</v>
      </c>
      <c r="J33" s="85">
        <f t="shared" si="5"/>
        <v>1243373.97</v>
      </c>
      <c r="K33" s="85">
        <f t="shared" si="5"/>
        <v>7962834.6299999999</v>
      </c>
      <c r="L33" s="85">
        <f>SUM(L34:L42)</f>
        <v>1484874.72</v>
      </c>
      <c r="M33" s="85">
        <f t="shared" si="5"/>
        <v>2521455.25</v>
      </c>
      <c r="N33" s="85">
        <f t="shared" si="5"/>
        <v>2644287.1100000003</v>
      </c>
      <c r="O33" s="85">
        <f t="shared" si="5"/>
        <v>2218168.12</v>
      </c>
      <c r="P33" s="85">
        <f t="shared" si="5"/>
        <v>956039.07</v>
      </c>
      <c r="Q33" s="85">
        <f t="shared" si="5"/>
        <v>0</v>
      </c>
      <c r="R33" s="85">
        <f t="shared" ref="R33" si="6">SUM(R34:R42)</f>
        <v>23665849.389999997</v>
      </c>
      <c r="S33" s="21">
        <f>7962834.63-K33</f>
        <v>0</v>
      </c>
    </row>
    <row r="34" spans="1:19" ht="30" x14ac:dyDescent="0.25">
      <c r="A34" s="86" t="s">
        <v>116</v>
      </c>
      <c r="B34" s="76" t="s">
        <v>117</v>
      </c>
      <c r="C34" s="87">
        <v>3057000</v>
      </c>
      <c r="D34" s="87">
        <v>-432500</v>
      </c>
      <c r="E34" s="87">
        <f t="shared" ref="E34:E42" si="7">+C34+D34</f>
        <v>2624500</v>
      </c>
      <c r="F34" s="87">
        <v>0</v>
      </c>
      <c r="G34" s="88">
        <v>0</v>
      </c>
      <c r="H34" s="87">
        <v>0</v>
      </c>
      <c r="I34" s="87">
        <v>227214.45</v>
      </c>
      <c r="J34" s="87">
        <v>14926.78</v>
      </c>
      <c r="K34" s="87">
        <v>37802.230000000003</v>
      </c>
      <c r="L34" s="87">
        <v>12484.6</v>
      </c>
      <c r="M34" s="87">
        <v>934679.21</v>
      </c>
      <c r="N34" s="87">
        <v>374138.93</v>
      </c>
      <c r="O34" s="87">
        <v>215282.41</v>
      </c>
      <c r="P34" s="87">
        <v>144285.56</v>
      </c>
      <c r="Q34" s="87"/>
      <c r="R34" s="87">
        <f t="shared" si="2"/>
        <v>1960814.17</v>
      </c>
      <c r="S34" s="21"/>
    </row>
    <row r="35" spans="1:19" ht="25.5" customHeight="1" x14ac:dyDescent="0.25">
      <c r="A35" s="86" t="s">
        <v>124</v>
      </c>
      <c r="B35" s="76" t="s">
        <v>125</v>
      </c>
      <c r="C35" s="87">
        <v>1750520</v>
      </c>
      <c r="D35" s="87">
        <v>1646129</v>
      </c>
      <c r="E35" s="87">
        <f t="shared" si="7"/>
        <v>3396649</v>
      </c>
      <c r="F35" s="87">
        <v>0</v>
      </c>
      <c r="G35" s="88">
        <v>0</v>
      </c>
      <c r="H35" s="87">
        <v>0</v>
      </c>
      <c r="I35" s="87">
        <v>0</v>
      </c>
      <c r="J35" s="89">
        <v>2280</v>
      </c>
      <c r="K35" s="87">
        <v>902888.8</v>
      </c>
      <c r="L35" s="87">
        <v>0</v>
      </c>
      <c r="M35" s="87">
        <v>0</v>
      </c>
      <c r="N35" s="87">
        <v>69148</v>
      </c>
      <c r="O35" s="87">
        <v>464971.92</v>
      </c>
      <c r="P35" s="87">
        <v>0</v>
      </c>
      <c r="Q35" s="87"/>
      <c r="R35" s="87">
        <f t="shared" si="2"/>
        <v>1439288.72</v>
      </c>
      <c r="S35" s="21"/>
    </row>
    <row r="36" spans="1:19" ht="25.5" customHeight="1" x14ac:dyDescent="0.25">
      <c r="A36" s="86" t="s">
        <v>134</v>
      </c>
      <c r="B36" s="76" t="s">
        <v>135</v>
      </c>
      <c r="C36" s="87">
        <v>5940625</v>
      </c>
      <c r="D36" s="87">
        <v>-3165419.7</v>
      </c>
      <c r="E36" s="87">
        <f t="shared" si="7"/>
        <v>2775205.3</v>
      </c>
      <c r="F36" s="87">
        <v>0</v>
      </c>
      <c r="G36" s="88">
        <v>495600</v>
      </c>
      <c r="H36" s="87">
        <v>523330</v>
      </c>
      <c r="I36" s="87">
        <v>125488.57</v>
      </c>
      <c r="J36" s="89">
        <v>99405.24</v>
      </c>
      <c r="K36" s="87">
        <v>62624</v>
      </c>
      <c r="L36" s="87">
        <v>55247.1</v>
      </c>
      <c r="M36" s="87">
        <v>596167.56000000006</v>
      </c>
      <c r="N36" s="87">
        <v>237157.53</v>
      </c>
      <c r="O36" s="87">
        <v>0</v>
      </c>
      <c r="P36" s="87">
        <v>50355.76</v>
      </c>
      <c r="Q36" s="87"/>
      <c r="R36" s="87">
        <f t="shared" si="2"/>
        <v>2245375.7599999998</v>
      </c>
      <c r="S36" s="21"/>
    </row>
    <row r="37" spans="1:19" ht="26.25" customHeight="1" x14ac:dyDescent="0.25">
      <c r="A37" s="86" t="s">
        <v>290</v>
      </c>
      <c r="B37" s="76" t="s">
        <v>281</v>
      </c>
      <c r="C37" s="87">
        <v>0</v>
      </c>
      <c r="D37" s="87">
        <v>77000</v>
      </c>
      <c r="E37" s="87">
        <f t="shared" si="7"/>
        <v>77000</v>
      </c>
      <c r="F37" s="87"/>
      <c r="G37" s="88"/>
      <c r="H37" s="87">
        <v>0</v>
      </c>
      <c r="I37" s="87">
        <v>0</v>
      </c>
      <c r="J37" s="89">
        <v>14229.89</v>
      </c>
      <c r="K37" s="87">
        <v>16184.03</v>
      </c>
      <c r="L37" s="87">
        <v>2080</v>
      </c>
      <c r="M37" s="87">
        <v>3900</v>
      </c>
      <c r="N37" s="87">
        <v>0</v>
      </c>
      <c r="O37" s="87">
        <v>0</v>
      </c>
      <c r="P37" s="87">
        <v>26707.35</v>
      </c>
      <c r="Q37" s="87"/>
      <c r="R37" s="87">
        <f t="shared" si="2"/>
        <v>63101.27</v>
      </c>
      <c r="S37" s="21"/>
    </row>
    <row r="38" spans="1:19" ht="25.5" customHeight="1" x14ac:dyDescent="0.25">
      <c r="A38" s="86" t="s">
        <v>148</v>
      </c>
      <c r="B38" s="76" t="s">
        <v>149</v>
      </c>
      <c r="C38" s="87">
        <v>581140</v>
      </c>
      <c r="D38" s="87">
        <v>-314500</v>
      </c>
      <c r="E38" s="87">
        <f t="shared" si="7"/>
        <v>266640</v>
      </c>
      <c r="F38" s="87">
        <v>0</v>
      </c>
      <c r="G38" s="88">
        <v>0</v>
      </c>
      <c r="H38" s="87">
        <v>0</v>
      </c>
      <c r="I38" s="87">
        <v>0</v>
      </c>
      <c r="J38" s="89">
        <v>23969.91</v>
      </c>
      <c r="K38" s="87">
        <v>0</v>
      </c>
      <c r="L38" s="87">
        <v>0</v>
      </c>
      <c r="M38" s="87">
        <v>29010.98</v>
      </c>
      <c r="N38" s="87">
        <v>45405</v>
      </c>
      <c r="O38" s="87">
        <v>44425.17</v>
      </c>
      <c r="P38" s="87">
        <v>9720.0300000000007</v>
      </c>
      <c r="Q38" s="87"/>
      <c r="R38" s="87">
        <f t="shared" si="2"/>
        <v>152531.09</v>
      </c>
      <c r="S38" s="21"/>
    </row>
    <row r="39" spans="1:19" ht="35.25" customHeight="1" x14ac:dyDescent="0.25">
      <c r="A39" s="86" t="s">
        <v>158</v>
      </c>
      <c r="B39" s="76" t="s">
        <v>159</v>
      </c>
      <c r="C39" s="87">
        <v>3006875</v>
      </c>
      <c r="D39" s="87">
        <v>-2579875</v>
      </c>
      <c r="E39" s="87">
        <f t="shared" si="7"/>
        <v>427000</v>
      </c>
      <c r="F39" s="87">
        <v>0</v>
      </c>
      <c r="G39" s="88">
        <v>0</v>
      </c>
      <c r="H39" s="87">
        <v>0</v>
      </c>
      <c r="I39" s="87">
        <v>0</v>
      </c>
      <c r="J39" s="89">
        <v>105925.12</v>
      </c>
      <c r="K39" s="87">
        <v>28760.25</v>
      </c>
      <c r="L39" s="87">
        <v>8302.9</v>
      </c>
      <c r="M39" s="87">
        <v>2980.93</v>
      </c>
      <c r="N39" s="87">
        <v>15960.1</v>
      </c>
      <c r="O39" s="87">
        <v>24828.63</v>
      </c>
      <c r="P39" s="87">
        <v>21674</v>
      </c>
      <c r="Q39" s="87"/>
      <c r="R39" s="87">
        <f t="shared" si="2"/>
        <v>208431.93</v>
      </c>
      <c r="S39" s="21"/>
    </row>
    <row r="40" spans="1:19" ht="33" customHeight="1" x14ac:dyDescent="0.25">
      <c r="A40" s="86" t="s">
        <v>168</v>
      </c>
      <c r="B40" s="76" t="s">
        <v>169</v>
      </c>
      <c r="C40" s="87">
        <v>20043000</v>
      </c>
      <c r="D40" s="87">
        <v>-2421420</v>
      </c>
      <c r="E40" s="87">
        <f t="shared" si="7"/>
        <v>17621580</v>
      </c>
      <c r="F40" s="87">
        <v>852000</v>
      </c>
      <c r="G40" s="88">
        <v>486812.88</v>
      </c>
      <c r="H40" s="87">
        <v>516200</v>
      </c>
      <c r="I40" s="87">
        <v>474599.94</v>
      </c>
      <c r="J40" s="89">
        <v>674779.1</v>
      </c>
      <c r="K40" s="87">
        <v>760291.53</v>
      </c>
      <c r="L40" s="87">
        <v>747130.9</v>
      </c>
      <c r="M40" s="87">
        <v>521795.93</v>
      </c>
      <c r="N40" s="87">
        <v>680823</v>
      </c>
      <c r="O40" s="87">
        <v>921142.97</v>
      </c>
      <c r="P40" s="87">
        <v>516832</v>
      </c>
      <c r="Q40" s="87"/>
      <c r="R40" s="87">
        <f t="shared" si="2"/>
        <v>7152408.25</v>
      </c>
      <c r="S40" s="21"/>
    </row>
    <row r="41" spans="1:19" ht="33.75" customHeight="1" x14ac:dyDescent="0.25">
      <c r="A41" s="86" t="s">
        <v>291</v>
      </c>
      <c r="B41" s="76" t="s">
        <v>283</v>
      </c>
      <c r="C41" s="87">
        <v>0</v>
      </c>
      <c r="D41" s="87">
        <v>0</v>
      </c>
      <c r="E41" s="87">
        <f t="shared" si="7"/>
        <v>0</v>
      </c>
      <c r="F41" s="87"/>
      <c r="G41" s="88"/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/>
      <c r="R41" s="87">
        <f t="shared" si="2"/>
        <v>0</v>
      </c>
      <c r="S41" s="21"/>
    </row>
    <row r="42" spans="1:19" ht="25.5" customHeight="1" x14ac:dyDescent="0.25">
      <c r="A42" s="86" t="s">
        <v>174</v>
      </c>
      <c r="B42" s="76" t="s">
        <v>292</v>
      </c>
      <c r="C42" s="87">
        <v>25487881</v>
      </c>
      <c r="D42" s="87">
        <v>-13757493.890000001</v>
      </c>
      <c r="E42" s="87">
        <f t="shared" si="7"/>
        <v>11730387.109999999</v>
      </c>
      <c r="F42" s="87">
        <v>0</v>
      </c>
      <c r="G42" s="88">
        <v>0</v>
      </c>
      <c r="H42" s="87">
        <v>836330.73</v>
      </c>
      <c r="I42" s="87">
        <v>97239.95</v>
      </c>
      <c r="J42" s="89">
        <v>307857.93</v>
      </c>
      <c r="K42" s="87">
        <v>6154283.79</v>
      </c>
      <c r="L42" s="87">
        <v>659629.22</v>
      </c>
      <c r="M42" s="87">
        <v>432920.64</v>
      </c>
      <c r="N42" s="87">
        <v>1221654.55</v>
      </c>
      <c r="O42" s="87">
        <v>547517.02</v>
      </c>
      <c r="P42" s="87">
        <v>186464.37</v>
      </c>
      <c r="Q42" s="87"/>
      <c r="R42" s="87">
        <f t="shared" si="2"/>
        <v>10443898.199999999</v>
      </c>
      <c r="S42" s="21"/>
    </row>
    <row r="43" spans="1:19" ht="30" x14ac:dyDescent="0.25">
      <c r="A43" s="84">
        <v>2.6</v>
      </c>
      <c r="B43" s="84" t="s">
        <v>190</v>
      </c>
      <c r="C43" s="85">
        <f>SUM(C44:C52)</f>
        <v>57313333</v>
      </c>
      <c r="D43" s="85">
        <f t="shared" ref="D43:Q43" si="8">SUM(D44:D52)</f>
        <v>23365579.02</v>
      </c>
      <c r="E43" s="85">
        <f t="shared" si="8"/>
        <v>80678912.019999996</v>
      </c>
      <c r="F43" s="85">
        <f t="shared" si="8"/>
        <v>0</v>
      </c>
      <c r="G43" s="85">
        <f t="shared" si="8"/>
        <v>202865.6</v>
      </c>
      <c r="H43" s="85">
        <f t="shared" si="8"/>
        <v>2733790.3</v>
      </c>
      <c r="I43" s="85">
        <f t="shared" si="8"/>
        <v>202051.4</v>
      </c>
      <c r="J43" s="85">
        <f t="shared" si="8"/>
        <v>2006988.93</v>
      </c>
      <c r="K43" s="85">
        <f t="shared" si="8"/>
        <v>1260192.76</v>
      </c>
      <c r="L43" s="85">
        <f t="shared" si="8"/>
        <v>632307.49</v>
      </c>
      <c r="M43" s="85">
        <f t="shared" si="8"/>
        <v>2754461.95</v>
      </c>
      <c r="N43" s="85">
        <f t="shared" si="8"/>
        <v>42226132.630000003</v>
      </c>
      <c r="O43" s="85">
        <f t="shared" si="8"/>
        <v>4264857.22</v>
      </c>
      <c r="P43" s="85">
        <f t="shared" si="8"/>
        <v>6997957.79</v>
      </c>
      <c r="Q43" s="85">
        <f t="shared" si="8"/>
        <v>0</v>
      </c>
      <c r="R43" s="85">
        <f t="shared" ref="R43" si="9">SUM(R44:R52)</f>
        <v>63281606.07</v>
      </c>
    </row>
    <row r="44" spans="1:19" ht="25.5" customHeight="1" x14ac:dyDescent="0.25">
      <c r="A44" s="86" t="s">
        <v>191</v>
      </c>
      <c r="B44" s="76" t="s">
        <v>192</v>
      </c>
      <c r="C44" s="87">
        <v>18195782</v>
      </c>
      <c r="D44" s="87">
        <v>10993770.699999999</v>
      </c>
      <c r="E44" s="87">
        <f t="shared" ref="E44:E52" si="10">+C44+D44</f>
        <v>29189552.699999999</v>
      </c>
      <c r="F44" s="87">
        <v>0</v>
      </c>
      <c r="G44" s="88">
        <v>202865.6</v>
      </c>
      <c r="H44" s="87">
        <v>2509120.31</v>
      </c>
      <c r="I44" s="87">
        <v>202051.4</v>
      </c>
      <c r="J44" s="87">
        <v>2006988.93</v>
      </c>
      <c r="K44" s="87">
        <v>1105022.76</v>
      </c>
      <c r="L44" s="87">
        <v>306283.49</v>
      </c>
      <c r="M44" s="87">
        <v>2754461.95</v>
      </c>
      <c r="N44" s="87">
        <v>2638012.63</v>
      </c>
      <c r="O44" s="87">
        <v>4177220.98</v>
      </c>
      <c r="P44" s="87">
        <v>6837713.79</v>
      </c>
      <c r="Q44" s="87"/>
      <c r="R44" s="87">
        <f t="shared" si="2"/>
        <v>22739741.84</v>
      </c>
      <c r="S44" s="21"/>
    </row>
    <row r="45" spans="1:19" ht="45" x14ac:dyDescent="0.25">
      <c r="A45" s="86" t="s">
        <v>203</v>
      </c>
      <c r="B45" s="76" t="s">
        <v>204</v>
      </c>
      <c r="C45" s="87">
        <v>1020434</v>
      </c>
      <c r="D45" s="87">
        <v>-735584.01</v>
      </c>
      <c r="E45" s="87">
        <f t="shared" si="10"/>
        <v>284849.99</v>
      </c>
      <c r="F45" s="87">
        <v>0</v>
      </c>
      <c r="G45" s="88">
        <v>0</v>
      </c>
      <c r="H45" s="87">
        <v>224669.99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60180</v>
      </c>
      <c r="Q45" s="87"/>
      <c r="R45" s="87">
        <f t="shared" si="2"/>
        <v>284849.99</v>
      </c>
      <c r="S45" s="21"/>
    </row>
    <row r="46" spans="1:19" ht="36" customHeight="1" x14ac:dyDescent="0.25">
      <c r="A46" s="86" t="s">
        <v>211</v>
      </c>
      <c r="B46" s="76" t="s">
        <v>212</v>
      </c>
      <c r="C46" s="87">
        <v>0</v>
      </c>
      <c r="D46" s="87">
        <v>0</v>
      </c>
      <c r="E46" s="87">
        <f t="shared" si="10"/>
        <v>0</v>
      </c>
      <c r="F46" s="87">
        <v>0</v>
      </c>
      <c r="G46" s="88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/>
      <c r="R46" s="87">
        <f t="shared" si="2"/>
        <v>0</v>
      </c>
      <c r="S46" s="21"/>
    </row>
    <row r="47" spans="1:19" ht="33.75" customHeight="1" x14ac:dyDescent="0.25">
      <c r="A47" s="86" t="s">
        <v>215</v>
      </c>
      <c r="B47" s="76" t="s">
        <v>216</v>
      </c>
      <c r="C47" s="87">
        <v>35903520</v>
      </c>
      <c r="D47" s="87">
        <v>11680031.119999999</v>
      </c>
      <c r="E47" s="87">
        <f t="shared" si="10"/>
        <v>47583551.119999997</v>
      </c>
      <c r="F47" s="87">
        <v>0</v>
      </c>
      <c r="G47" s="88">
        <v>0</v>
      </c>
      <c r="H47" s="87">
        <v>0</v>
      </c>
      <c r="I47" s="87">
        <v>0</v>
      </c>
      <c r="J47" s="87">
        <v>0</v>
      </c>
      <c r="K47" s="87">
        <v>0</v>
      </c>
      <c r="L47" s="87">
        <v>207080</v>
      </c>
      <c r="M47" s="87">
        <v>0</v>
      </c>
      <c r="N47" s="87">
        <v>39312000</v>
      </c>
      <c r="O47" s="87">
        <v>0</v>
      </c>
      <c r="P47" s="87">
        <v>0</v>
      </c>
      <c r="Q47" s="87"/>
      <c r="R47" s="87">
        <f t="shared" si="2"/>
        <v>39519080</v>
      </c>
      <c r="S47" s="21"/>
    </row>
    <row r="48" spans="1:19" ht="33" customHeight="1" x14ac:dyDescent="0.25">
      <c r="A48" s="86" t="s">
        <v>221</v>
      </c>
      <c r="B48" s="76" t="s">
        <v>222</v>
      </c>
      <c r="C48" s="87">
        <v>2193597</v>
      </c>
      <c r="D48" s="87">
        <v>-901271.04000000004</v>
      </c>
      <c r="E48" s="87">
        <f t="shared" si="10"/>
        <v>1292325.96</v>
      </c>
      <c r="F48" s="87">
        <v>0</v>
      </c>
      <c r="G48" s="88">
        <v>0</v>
      </c>
      <c r="H48" s="87">
        <v>0</v>
      </c>
      <c r="I48" s="87">
        <v>0</v>
      </c>
      <c r="J48" s="87">
        <v>0</v>
      </c>
      <c r="K48" s="87">
        <v>155170</v>
      </c>
      <c r="L48" s="87">
        <v>0</v>
      </c>
      <c r="M48" s="87">
        <v>0</v>
      </c>
      <c r="N48" s="87">
        <v>0</v>
      </c>
      <c r="O48" s="87">
        <v>87636.24</v>
      </c>
      <c r="P48" s="87">
        <v>0</v>
      </c>
      <c r="Q48" s="87"/>
      <c r="R48" s="87">
        <f t="shared" si="2"/>
        <v>242806.24</v>
      </c>
      <c r="S48" s="21"/>
    </row>
    <row r="49" spans="1:19" ht="25.5" customHeight="1" x14ac:dyDescent="0.25">
      <c r="A49" s="86" t="s">
        <v>233</v>
      </c>
      <c r="B49" s="76" t="s">
        <v>234</v>
      </c>
      <c r="C49" s="87">
        <v>0</v>
      </c>
      <c r="D49" s="87">
        <v>829077.25</v>
      </c>
      <c r="E49" s="87">
        <f t="shared" si="10"/>
        <v>829077.25</v>
      </c>
      <c r="F49" s="87">
        <v>0</v>
      </c>
      <c r="G49" s="88">
        <v>0</v>
      </c>
      <c r="H49" s="87">
        <v>0</v>
      </c>
      <c r="I49" s="87">
        <v>0</v>
      </c>
      <c r="J49" s="87">
        <v>0</v>
      </c>
      <c r="K49" s="87"/>
      <c r="L49" s="87">
        <v>0</v>
      </c>
      <c r="M49" s="87">
        <v>0</v>
      </c>
      <c r="N49" s="87">
        <v>0</v>
      </c>
      <c r="O49" s="87">
        <v>0</v>
      </c>
      <c r="P49" s="87">
        <v>100064</v>
      </c>
      <c r="Q49" s="87"/>
      <c r="R49" s="87">
        <f t="shared" si="2"/>
        <v>100064</v>
      </c>
      <c r="S49" s="21"/>
    </row>
    <row r="50" spans="1:19" ht="25.5" customHeight="1" x14ac:dyDescent="0.25">
      <c r="A50" s="86" t="s">
        <v>284</v>
      </c>
      <c r="B50" s="76" t="s">
        <v>285</v>
      </c>
      <c r="C50" s="87">
        <v>0</v>
      </c>
      <c r="D50" s="87">
        <v>0</v>
      </c>
      <c r="E50" s="87">
        <f t="shared" si="10"/>
        <v>0</v>
      </c>
      <c r="F50" s="87"/>
      <c r="G50" s="88"/>
      <c r="H50" s="87">
        <v>0</v>
      </c>
      <c r="I50" s="87">
        <v>0</v>
      </c>
      <c r="J50" s="87">
        <v>0</v>
      </c>
      <c r="K50" s="87"/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/>
      <c r="R50" s="87">
        <f t="shared" si="2"/>
        <v>0</v>
      </c>
      <c r="S50" s="21"/>
    </row>
    <row r="51" spans="1:19" ht="30" customHeight="1" x14ac:dyDescent="0.25">
      <c r="A51" s="86" t="s">
        <v>237</v>
      </c>
      <c r="B51" s="76" t="s">
        <v>293</v>
      </c>
      <c r="C51" s="87">
        <v>0</v>
      </c>
      <c r="D51" s="87">
        <v>1499555</v>
      </c>
      <c r="E51" s="87">
        <f t="shared" si="10"/>
        <v>1499555</v>
      </c>
      <c r="F51" s="87">
        <v>0</v>
      </c>
      <c r="G51" s="88">
        <v>0</v>
      </c>
      <c r="H51" s="87">
        <v>0</v>
      </c>
      <c r="I51" s="87">
        <v>0</v>
      </c>
      <c r="J51" s="87">
        <v>0</v>
      </c>
      <c r="K51" s="87"/>
      <c r="L51" s="87">
        <v>118944</v>
      </c>
      <c r="M51" s="87">
        <v>0</v>
      </c>
      <c r="N51" s="87">
        <v>276120</v>
      </c>
      <c r="O51" s="87">
        <v>0</v>
      </c>
      <c r="P51" s="87">
        <v>0</v>
      </c>
      <c r="Q51" s="87"/>
      <c r="R51" s="87">
        <f t="shared" si="2"/>
        <v>395064</v>
      </c>
      <c r="S51" s="21"/>
    </row>
    <row r="52" spans="1:19" ht="39" customHeight="1" x14ac:dyDescent="0.25">
      <c r="A52" s="86" t="s">
        <v>241</v>
      </c>
      <c r="B52" s="76" t="s">
        <v>242</v>
      </c>
      <c r="C52" s="87">
        <v>0</v>
      </c>
      <c r="D52" s="87">
        <v>0</v>
      </c>
      <c r="E52" s="87">
        <f t="shared" si="10"/>
        <v>0</v>
      </c>
      <c r="F52" s="87">
        <v>0</v>
      </c>
      <c r="G52" s="88">
        <v>0</v>
      </c>
      <c r="H52" s="87">
        <v>0</v>
      </c>
      <c r="I52" s="87"/>
      <c r="J52" s="87">
        <v>0</v>
      </c>
      <c r="K52" s="87"/>
      <c r="L52" s="87">
        <v>0</v>
      </c>
      <c r="M52" s="87">
        <v>0</v>
      </c>
      <c r="N52" s="87"/>
      <c r="O52" s="87"/>
      <c r="P52" s="87">
        <v>0</v>
      </c>
      <c r="Q52" s="87"/>
      <c r="R52" s="87">
        <f t="shared" si="2"/>
        <v>0</v>
      </c>
      <c r="S52" s="21"/>
    </row>
    <row r="53" spans="1:19" ht="25.5" customHeight="1" x14ac:dyDescent="0.25">
      <c r="A53" s="84">
        <v>2.7</v>
      </c>
      <c r="B53" s="84" t="s">
        <v>298</v>
      </c>
      <c r="C53" s="85">
        <f>SUM(C54:C57)</f>
        <v>0</v>
      </c>
      <c r="D53" s="85">
        <f>SUM(D54:D57)</f>
        <v>1723000</v>
      </c>
      <c r="E53" s="85">
        <f>SUM(E54:E57)</f>
        <v>1723000</v>
      </c>
      <c r="F53" s="85">
        <f t="shared" ref="F53:R53" si="11">SUM(F54:F57)</f>
        <v>0</v>
      </c>
      <c r="G53" s="85">
        <f t="shared" si="11"/>
        <v>0</v>
      </c>
      <c r="H53" s="85">
        <f t="shared" si="11"/>
        <v>0</v>
      </c>
      <c r="I53" s="85">
        <f t="shared" si="11"/>
        <v>0</v>
      </c>
      <c r="J53" s="85">
        <f t="shared" si="11"/>
        <v>0</v>
      </c>
      <c r="K53" s="85">
        <f t="shared" si="11"/>
        <v>0</v>
      </c>
      <c r="L53" s="85">
        <f t="shared" si="11"/>
        <v>0</v>
      </c>
      <c r="M53" s="85">
        <f t="shared" si="11"/>
        <v>0</v>
      </c>
      <c r="N53" s="85">
        <f t="shared" si="11"/>
        <v>0</v>
      </c>
      <c r="O53" s="85">
        <f t="shared" si="11"/>
        <v>0</v>
      </c>
      <c r="P53" s="85">
        <f t="shared" si="11"/>
        <v>0</v>
      </c>
      <c r="Q53" s="85">
        <f t="shared" si="11"/>
        <v>0</v>
      </c>
      <c r="R53" s="85">
        <f t="shared" si="11"/>
        <v>0</v>
      </c>
    </row>
    <row r="54" spans="1:19" ht="25.5" customHeight="1" x14ac:dyDescent="0.25">
      <c r="A54" s="86" t="s">
        <v>299</v>
      </c>
      <c r="B54" s="76" t="s">
        <v>300</v>
      </c>
      <c r="C54" s="87">
        <v>0</v>
      </c>
      <c r="D54" s="87">
        <v>1723000</v>
      </c>
      <c r="E54" s="87">
        <v>1723000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/>
      <c r="R54" s="87">
        <f t="shared" si="2"/>
        <v>0</v>
      </c>
      <c r="S54" s="21"/>
    </row>
    <row r="55" spans="1:19" ht="25.5" customHeight="1" x14ac:dyDescent="0.25">
      <c r="A55" s="86" t="s">
        <v>301</v>
      </c>
      <c r="B55" s="76" t="s">
        <v>302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/>
      <c r="R55" s="87">
        <f t="shared" si="2"/>
        <v>0</v>
      </c>
      <c r="S55" s="21"/>
    </row>
    <row r="56" spans="1:19" ht="35.25" customHeight="1" x14ac:dyDescent="0.25">
      <c r="A56" s="86" t="s">
        <v>303</v>
      </c>
      <c r="B56" s="76" t="s">
        <v>304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/>
      <c r="R56" s="87">
        <f t="shared" si="2"/>
        <v>0</v>
      </c>
      <c r="S56" s="21"/>
    </row>
    <row r="57" spans="1:19" ht="39" customHeight="1" x14ac:dyDescent="0.25">
      <c r="A57" s="86" t="s">
        <v>305</v>
      </c>
      <c r="B57" s="76" t="s">
        <v>306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</v>
      </c>
      <c r="O57" s="87">
        <v>0</v>
      </c>
      <c r="P57" s="87">
        <v>0</v>
      </c>
      <c r="Q57" s="87"/>
      <c r="R57" s="87">
        <f t="shared" si="2"/>
        <v>0</v>
      </c>
      <c r="S57" s="21"/>
    </row>
    <row r="58" spans="1:19" s="6" customFormat="1" ht="25.5" customHeight="1" x14ac:dyDescent="0.25">
      <c r="A58" s="90" t="s">
        <v>245</v>
      </c>
      <c r="B58" s="91"/>
      <c r="C58" s="92">
        <f t="shared" ref="C58:R58" si="12">+C43+C33+C23+C17+C53</f>
        <v>729101690</v>
      </c>
      <c r="D58" s="92">
        <f t="shared" si="12"/>
        <v>-38278830.999999993</v>
      </c>
      <c r="E58" s="92">
        <f t="shared" si="12"/>
        <v>690822859</v>
      </c>
      <c r="F58" s="92">
        <f t="shared" si="12"/>
        <v>25744323.459999997</v>
      </c>
      <c r="G58" s="92">
        <f t="shared" si="12"/>
        <v>27791045.57</v>
      </c>
      <c r="H58" s="92">
        <f t="shared" si="12"/>
        <v>50551459.100000001</v>
      </c>
      <c r="I58" s="92">
        <f t="shared" si="12"/>
        <v>37370984.339999996</v>
      </c>
      <c r="J58" s="92">
        <f t="shared" si="12"/>
        <v>38033042.920000002</v>
      </c>
      <c r="K58" s="92">
        <f t="shared" si="12"/>
        <v>61219250.799999997</v>
      </c>
      <c r="L58" s="92">
        <f t="shared" si="12"/>
        <v>39223382.269999996</v>
      </c>
      <c r="M58" s="92">
        <f t="shared" si="12"/>
        <v>39843480.859999999</v>
      </c>
      <c r="N58" s="92">
        <f t="shared" si="12"/>
        <v>87111627.980000004</v>
      </c>
      <c r="O58" s="92">
        <f t="shared" si="12"/>
        <v>63236443.859999999</v>
      </c>
      <c r="P58" s="92">
        <f t="shared" si="12"/>
        <v>63601022.990000002</v>
      </c>
      <c r="Q58" s="92">
        <f t="shared" si="12"/>
        <v>0</v>
      </c>
      <c r="R58" s="92">
        <f t="shared" si="12"/>
        <v>533726064.15000004</v>
      </c>
      <c r="S58" s="71"/>
    </row>
    <row r="59" spans="1:19" ht="9" customHeight="1" x14ac:dyDescent="0.25">
      <c r="A59" s="72"/>
      <c r="B59" s="73"/>
      <c r="C59" s="73"/>
      <c r="D59" s="93"/>
      <c r="E59" s="93"/>
      <c r="F59" s="73"/>
      <c r="G59" s="74"/>
      <c r="H59" s="73"/>
      <c r="I59" s="73"/>
      <c r="J59" s="73"/>
      <c r="K59" s="73"/>
      <c r="L59" s="94"/>
      <c r="M59" s="94"/>
      <c r="N59" s="94"/>
      <c r="O59" s="94"/>
      <c r="P59" s="94"/>
      <c r="Q59" s="94"/>
      <c r="R59" s="93"/>
    </row>
    <row r="60" spans="1:19" ht="0.75" customHeight="1" x14ac:dyDescent="0.25">
      <c r="A60" s="72"/>
      <c r="B60" s="73"/>
      <c r="C60" s="73"/>
      <c r="D60" s="95"/>
      <c r="E60" s="95"/>
      <c r="F60" s="73"/>
      <c r="G60" s="74"/>
      <c r="H60" s="73"/>
      <c r="I60" s="73"/>
      <c r="J60" s="73"/>
      <c r="K60" s="73"/>
      <c r="L60" s="95"/>
      <c r="M60" s="95"/>
      <c r="N60" s="95"/>
      <c r="O60" s="95"/>
      <c r="P60" s="95"/>
      <c r="Q60" s="95"/>
      <c r="R60" s="96"/>
    </row>
    <row r="61" spans="1:19" ht="15" customHeight="1" x14ac:dyDescent="0.25">
      <c r="A61" s="97" t="s">
        <v>246</v>
      </c>
      <c r="B61" s="73"/>
      <c r="C61" s="73"/>
      <c r="D61" s="93"/>
      <c r="E61" s="93"/>
      <c r="F61" s="73"/>
      <c r="G61" s="74"/>
      <c r="H61" s="73"/>
      <c r="I61" s="73"/>
      <c r="J61" s="73"/>
      <c r="K61" s="73"/>
      <c r="L61" s="73"/>
      <c r="M61" s="73"/>
      <c r="N61" s="73"/>
      <c r="O61" s="98"/>
      <c r="P61" s="98"/>
      <c r="Q61" s="98"/>
      <c r="R61" s="95"/>
    </row>
    <row r="62" spans="1:19" ht="30" x14ac:dyDescent="0.25">
      <c r="A62" s="84">
        <v>4.0999999999999996</v>
      </c>
      <c r="B62" s="99" t="s">
        <v>247</v>
      </c>
      <c r="C62" s="100">
        <f>SUM(C63:C64)</f>
        <v>0</v>
      </c>
      <c r="D62" s="100">
        <f t="shared" ref="D62:Q62" si="13">SUM(D63:D64)</f>
        <v>0</v>
      </c>
      <c r="E62" s="100"/>
      <c r="F62" s="100">
        <f t="shared" si="13"/>
        <v>0</v>
      </c>
      <c r="G62" s="101">
        <f t="shared" si="13"/>
        <v>0</v>
      </c>
      <c r="H62" s="100">
        <f t="shared" si="13"/>
        <v>0</v>
      </c>
      <c r="I62" s="100">
        <f t="shared" si="13"/>
        <v>0</v>
      </c>
      <c r="J62" s="100">
        <f t="shared" si="13"/>
        <v>0</v>
      </c>
      <c r="K62" s="100">
        <f t="shared" si="13"/>
        <v>0</v>
      </c>
      <c r="L62" s="100">
        <f t="shared" si="13"/>
        <v>0</v>
      </c>
      <c r="M62" s="100">
        <f t="shared" si="13"/>
        <v>0</v>
      </c>
      <c r="N62" s="100">
        <f t="shared" si="13"/>
        <v>0</v>
      </c>
      <c r="O62" s="100">
        <f t="shared" si="13"/>
        <v>0</v>
      </c>
      <c r="P62" s="100">
        <f t="shared" si="13"/>
        <v>0</v>
      </c>
      <c r="Q62" s="100">
        <f t="shared" si="13"/>
        <v>0</v>
      </c>
      <c r="R62" s="100">
        <f>SUM(R63:R64)</f>
        <v>0</v>
      </c>
    </row>
    <row r="63" spans="1:19" ht="30" x14ac:dyDescent="0.25">
      <c r="A63" s="72" t="s">
        <v>248</v>
      </c>
      <c r="B63" s="102" t="s">
        <v>249</v>
      </c>
      <c r="C63" s="103">
        <v>0</v>
      </c>
      <c r="D63" s="103">
        <v>0</v>
      </c>
      <c r="E63" s="87">
        <f t="shared" ref="E63:E64" si="14">+C63+D63</f>
        <v>0</v>
      </c>
      <c r="F63" s="103">
        <v>0</v>
      </c>
      <c r="G63" s="104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103">
        <v>0</v>
      </c>
      <c r="Q63" s="103">
        <v>0</v>
      </c>
      <c r="R63" s="87">
        <f t="shared" ref="R63:R64" si="15">SUM(F63:Q63)</f>
        <v>0</v>
      </c>
      <c r="S63" s="21"/>
    </row>
    <row r="64" spans="1:19" ht="30" x14ac:dyDescent="0.25">
      <c r="A64" s="72" t="s">
        <v>250</v>
      </c>
      <c r="B64" s="102" t="s">
        <v>251</v>
      </c>
      <c r="C64" s="103">
        <v>0</v>
      </c>
      <c r="D64" s="103">
        <v>0</v>
      </c>
      <c r="E64" s="87">
        <f t="shared" si="14"/>
        <v>0</v>
      </c>
      <c r="F64" s="103">
        <v>0</v>
      </c>
      <c r="G64" s="104">
        <v>0</v>
      </c>
      <c r="H64" s="103">
        <v>0</v>
      </c>
      <c r="I64" s="103">
        <v>0</v>
      </c>
      <c r="J64" s="103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103">
        <v>0</v>
      </c>
      <c r="Q64" s="103">
        <v>0</v>
      </c>
      <c r="R64" s="87">
        <f t="shared" si="15"/>
        <v>0</v>
      </c>
      <c r="S64" s="21"/>
    </row>
    <row r="65" spans="1:26" ht="25.5" customHeight="1" x14ac:dyDescent="0.25">
      <c r="A65" s="84">
        <v>4.2</v>
      </c>
      <c r="B65" s="99" t="s">
        <v>252</v>
      </c>
      <c r="C65" s="100">
        <f>SUM(C66:C67)</f>
        <v>0</v>
      </c>
      <c r="D65" s="100">
        <f t="shared" ref="D65:Q65" si="16">SUM(D66:D67)</f>
        <v>0</v>
      </c>
      <c r="E65" s="100"/>
      <c r="F65" s="100">
        <f t="shared" si="16"/>
        <v>0</v>
      </c>
      <c r="G65" s="101">
        <f t="shared" si="16"/>
        <v>0</v>
      </c>
      <c r="H65" s="100">
        <f t="shared" si="16"/>
        <v>0</v>
      </c>
      <c r="I65" s="100">
        <f t="shared" si="16"/>
        <v>0</v>
      </c>
      <c r="J65" s="100">
        <f t="shared" si="16"/>
        <v>0</v>
      </c>
      <c r="K65" s="100">
        <f t="shared" si="16"/>
        <v>0</v>
      </c>
      <c r="L65" s="100">
        <f t="shared" si="16"/>
        <v>0</v>
      </c>
      <c r="M65" s="100">
        <f t="shared" si="16"/>
        <v>0</v>
      </c>
      <c r="N65" s="100">
        <f t="shared" si="16"/>
        <v>0</v>
      </c>
      <c r="O65" s="100">
        <f t="shared" si="16"/>
        <v>0</v>
      </c>
      <c r="P65" s="100">
        <f t="shared" si="16"/>
        <v>0</v>
      </c>
      <c r="Q65" s="100">
        <f t="shared" si="16"/>
        <v>0</v>
      </c>
      <c r="R65" s="100">
        <f>SUM(R66:R67)</f>
        <v>0</v>
      </c>
    </row>
    <row r="66" spans="1:26" ht="25.5" customHeight="1" x14ac:dyDescent="0.25">
      <c r="A66" s="72" t="s">
        <v>253</v>
      </c>
      <c r="B66" s="73" t="s">
        <v>254</v>
      </c>
      <c r="C66" s="103">
        <v>0</v>
      </c>
      <c r="D66" s="103">
        <v>0</v>
      </c>
      <c r="E66" s="87">
        <f t="shared" ref="E66:E67" si="17">+C66+D66</f>
        <v>0</v>
      </c>
      <c r="F66" s="103">
        <v>0</v>
      </c>
      <c r="G66" s="104">
        <v>0</v>
      </c>
      <c r="H66" s="103">
        <v>0</v>
      </c>
      <c r="I66" s="103">
        <v>0</v>
      </c>
      <c r="J66" s="103">
        <v>0</v>
      </c>
      <c r="K66" s="103">
        <v>0</v>
      </c>
      <c r="L66" s="103">
        <v>0</v>
      </c>
      <c r="M66" s="103">
        <v>0</v>
      </c>
      <c r="N66" s="103">
        <v>0</v>
      </c>
      <c r="O66" s="103">
        <v>0</v>
      </c>
      <c r="P66" s="103">
        <v>0</v>
      </c>
      <c r="Q66" s="103">
        <v>0</v>
      </c>
      <c r="R66" s="87">
        <f t="shared" ref="R66:R67" si="18">SUM(F66:Q66)</f>
        <v>0</v>
      </c>
      <c r="S66" s="21"/>
    </row>
    <row r="67" spans="1:26" ht="25.5" customHeight="1" x14ac:dyDescent="0.25">
      <c r="A67" s="72" t="s">
        <v>255</v>
      </c>
      <c r="B67" s="73" t="s">
        <v>256</v>
      </c>
      <c r="C67" s="103">
        <v>0</v>
      </c>
      <c r="D67" s="103">
        <v>0</v>
      </c>
      <c r="E67" s="87">
        <f t="shared" si="17"/>
        <v>0</v>
      </c>
      <c r="F67" s="103">
        <v>0</v>
      </c>
      <c r="G67" s="104">
        <v>0</v>
      </c>
      <c r="H67" s="103">
        <v>0</v>
      </c>
      <c r="I67" s="103">
        <v>0</v>
      </c>
      <c r="J67" s="103">
        <v>0</v>
      </c>
      <c r="K67" s="103">
        <v>0</v>
      </c>
      <c r="L67" s="103">
        <v>0</v>
      </c>
      <c r="M67" s="103">
        <v>0</v>
      </c>
      <c r="N67" s="103">
        <v>0</v>
      </c>
      <c r="O67" s="103">
        <v>0</v>
      </c>
      <c r="P67" s="103">
        <v>0</v>
      </c>
      <c r="Q67" s="103">
        <v>0</v>
      </c>
      <c r="R67" s="87">
        <f t="shared" si="18"/>
        <v>0</v>
      </c>
      <c r="S67" s="21"/>
    </row>
    <row r="68" spans="1:26" ht="30" x14ac:dyDescent="0.25">
      <c r="A68" s="84">
        <v>4.3</v>
      </c>
      <c r="B68" s="99" t="s">
        <v>257</v>
      </c>
      <c r="C68" s="100">
        <f>SUM(C69)</f>
        <v>0</v>
      </c>
      <c r="D68" s="100">
        <f t="shared" ref="D68:Q68" si="19">SUM(D69)</f>
        <v>0</v>
      </c>
      <c r="E68" s="100"/>
      <c r="F68" s="100">
        <f t="shared" si="19"/>
        <v>0</v>
      </c>
      <c r="G68" s="101">
        <f t="shared" si="19"/>
        <v>0</v>
      </c>
      <c r="H68" s="100">
        <f t="shared" si="19"/>
        <v>0</v>
      </c>
      <c r="I68" s="100">
        <f t="shared" si="19"/>
        <v>0</v>
      </c>
      <c r="J68" s="100">
        <f t="shared" si="19"/>
        <v>0</v>
      </c>
      <c r="K68" s="100">
        <f t="shared" si="19"/>
        <v>0</v>
      </c>
      <c r="L68" s="100">
        <f t="shared" si="19"/>
        <v>0</v>
      </c>
      <c r="M68" s="100">
        <f t="shared" si="19"/>
        <v>0</v>
      </c>
      <c r="N68" s="100">
        <f t="shared" si="19"/>
        <v>0</v>
      </c>
      <c r="O68" s="100">
        <f t="shared" si="19"/>
        <v>0</v>
      </c>
      <c r="P68" s="100">
        <f t="shared" si="19"/>
        <v>0</v>
      </c>
      <c r="Q68" s="100">
        <f t="shared" si="19"/>
        <v>0</v>
      </c>
      <c r="R68" s="100">
        <f>SUM(R69)</f>
        <v>0</v>
      </c>
    </row>
    <row r="69" spans="1:26" ht="35.25" customHeight="1" x14ac:dyDescent="0.25">
      <c r="A69" s="72" t="s">
        <v>258</v>
      </c>
      <c r="B69" s="102" t="s">
        <v>259</v>
      </c>
      <c r="C69" s="103">
        <v>0</v>
      </c>
      <c r="D69" s="103">
        <v>0</v>
      </c>
      <c r="E69" s="87">
        <f>+C69+D69</f>
        <v>0</v>
      </c>
      <c r="F69" s="103">
        <v>0</v>
      </c>
      <c r="G69" s="104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0</v>
      </c>
      <c r="O69" s="103">
        <v>0</v>
      </c>
      <c r="P69" s="103">
        <v>0</v>
      </c>
      <c r="Q69" s="103">
        <v>0</v>
      </c>
      <c r="R69" s="87">
        <f t="shared" ref="R69" si="20">SUM(F69:Q69)</f>
        <v>0</v>
      </c>
      <c r="S69" s="21"/>
    </row>
    <row r="70" spans="1:26" s="6" customFormat="1" ht="25.5" customHeight="1" x14ac:dyDescent="0.25">
      <c r="A70" s="90" t="s">
        <v>260</v>
      </c>
      <c r="B70" s="91"/>
      <c r="C70" s="100">
        <f>C68+C65+C62</f>
        <v>0</v>
      </c>
      <c r="D70" s="100">
        <f>D68+D65+D62</f>
        <v>0</v>
      </c>
      <c r="E70" s="100"/>
      <c r="F70" s="100">
        <f t="shared" ref="F70:Q70" si="21">F68+F65+F62</f>
        <v>0</v>
      </c>
      <c r="G70" s="101">
        <f t="shared" si="21"/>
        <v>0</v>
      </c>
      <c r="H70" s="100">
        <f t="shared" si="21"/>
        <v>0</v>
      </c>
      <c r="I70" s="100">
        <f t="shared" si="21"/>
        <v>0</v>
      </c>
      <c r="J70" s="100">
        <f t="shared" si="21"/>
        <v>0</v>
      </c>
      <c r="K70" s="100">
        <f t="shared" si="21"/>
        <v>0</v>
      </c>
      <c r="L70" s="100">
        <f t="shared" si="21"/>
        <v>0</v>
      </c>
      <c r="M70" s="100">
        <f t="shared" si="21"/>
        <v>0</v>
      </c>
      <c r="N70" s="100">
        <f t="shared" si="21"/>
        <v>0</v>
      </c>
      <c r="O70" s="100">
        <f t="shared" si="21"/>
        <v>0</v>
      </c>
      <c r="P70" s="100">
        <f t="shared" si="21"/>
        <v>0</v>
      </c>
      <c r="Q70" s="100">
        <f t="shared" si="21"/>
        <v>0</v>
      </c>
      <c r="R70" s="105">
        <f>+R62+R65+R68</f>
        <v>0</v>
      </c>
    </row>
    <row r="71" spans="1:26" ht="6" customHeight="1" x14ac:dyDescent="0.25">
      <c r="A71" s="72"/>
      <c r="B71" s="73"/>
      <c r="C71" s="73"/>
      <c r="D71" s="73"/>
      <c r="E71" s="106"/>
      <c r="F71" s="73"/>
      <c r="G71" s="107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6"/>
    </row>
    <row r="72" spans="1:26" s="6" customFormat="1" ht="25.5" customHeight="1" x14ac:dyDescent="0.25">
      <c r="A72" s="109" t="s">
        <v>261</v>
      </c>
      <c r="B72" s="110"/>
      <c r="C72" s="111">
        <f>C70+C58</f>
        <v>729101690</v>
      </c>
      <c r="D72" s="111">
        <f>D70+D58</f>
        <v>-38278830.999999993</v>
      </c>
      <c r="E72" s="111">
        <f>E70+E58</f>
        <v>690822859</v>
      </c>
      <c r="F72" s="111">
        <f>F70+F58</f>
        <v>25744323.459999997</v>
      </c>
      <c r="G72" s="112">
        <f t="shared" ref="G72:Q72" si="22">G70+G58</f>
        <v>27791045.57</v>
      </c>
      <c r="H72" s="111">
        <f t="shared" si="22"/>
        <v>50551459.100000001</v>
      </c>
      <c r="I72" s="111">
        <f t="shared" si="22"/>
        <v>37370984.339999996</v>
      </c>
      <c r="J72" s="111">
        <f t="shared" si="22"/>
        <v>38033042.920000002</v>
      </c>
      <c r="K72" s="111">
        <f t="shared" si="22"/>
        <v>61219250.799999997</v>
      </c>
      <c r="L72" s="111">
        <f t="shared" si="22"/>
        <v>39223382.269999996</v>
      </c>
      <c r="M72" s="111">
        <f t="shared" si="22"/>
        <v>39843480.859999999</v>
      </c>
      <c r="N72" s="111">
        <f t="shared" si="22"/>
        <v>87111627.980000004</v>
      </c>
      <c r="O72" s="111">
        <f t="shared" si="22"/>
        <v>63236443.859999999</v>
      </c>
      <c r="P72" s="111">
        <f t="shared" si="22"/>
        <v>63601022.990000002</v>
      </c>
      <c r="Q72" s="111">
        <f t="shared" si="22"/>
        <v>0</v>
      </c>
      <c r="R72" s="113">
        <f>+R58+R70</f>
        <v>533726064.15000004</v>
      </c>
    </row>
    <row r="73" spans="1:26" ht="69.75" customHeight="1" x14ac:dyDescent="0.25">
      <c r="A73" s="114"/>
      <c r="B73" s="116"/>
      <c r="C73" s="116"/>
      <c r="D73" s="116"/>
      <c r="E73" s="116"/>
      <c r="F73" s="116"/>
      <c r="G73" s="118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</row>
    <row r="74" spans="1:26" ht="22.5" x14ac:dyDescent="0.25">
      <c r="A74" s="114"/>
      <c r="B74" s="115" t="s">
        <v>294</v>
      </c>
      <c r="C74" s="116"/>
      <c r="D74" s="117"/>
      <c r="E74" s="117"/>
      <c r="F74" s="116"/>
      <c r="G74" s="118"/>
      <c r="H74" s="116"/>
      <c r="I74" s="116"/>
      <c r="J74" s="116"/>
      <c r="K74" s="116"/>
      <c r="L74" s="116"/>
      <c r="M74" s="116"/>
      <c r="N74" s="133"/>
      <c r="O74" s="133"/>
      <c r="P74" s="116"/>
      <c r="Q74" s="116"/>
      <c r="R74" s="116"/>
    </row>
    <row r="75" spans="1:26" ht="22.5" x14ac:dyDescent="0.25">
      <c r="A75" s="114"/>
      <c r="B75" s="116"/>
      <c r="C75" s="116"/>
      <c r="D75" s="116"/>
      <c r="E75" s="116"/>
      <c r="F75" s="116"/>
      <c r="G75" s="118"/>
      <c r="H75" s="116"/>
      <c r="J75" s="116"/>
      <c r="K75" s="116"/>
      <c r="L75" s="116"/>
      <c r="M75" s="116"/>
      <c r="N75" s="116"/>
      <c r="O75" s="133" t="s">
        <v>264</v>
      </c>
      <c r="P75" s="133"/>
      <c r="Q75" s="133"/>
      <c r="R75" s="133"/>
      <c r="S75" s="116"/>
      <c r="T75" s="116"/>
      <c r="U75" s="116"/>
      <c r="V75" s="116"/>
      <c r="W75" s="116"/>
      <c r="X75" s="116"/>
      <c r="Y75" s="116"/>
      <c r="Z75" s="116"/>
    </row>
    <row r="76" spans="1:26" ht="22.5" x14ac:dyDescent="0.25">
      <c r="A76" s="114"/>
      <c r="B76" s="116"/>
      <c r="C76" s="116"/>
      <c r="D76" s="116"/>
      <c r="E76" s="116"/>
      <c r="F76" s="116"/>
      <c r="G76" s="118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</row>
    <row r="77" spans="1:26" ht="22.5" x14ac:dyDescent="0.25">
      <c r="A77" s="114"/>
      <c r="B77" s="116"/>
      <c r="C77" s="116"/>
      <c r="D77" s="116"/>
      <c r="E77" s="116"/>
      <c r="F77" s="116"/>
      <c r="G77" s="118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</row>
    <row r="78" spans="1:26" ht="23.25" x14ac:dyDescent="0.25">
      <c r="A78" s="116"/>
      <c r="B78" s="119"/>
      <c r="C78" s="116"/>
      <c r="D78" s="116"/>
      <c r="E78" s="116"/>
      <c r="F78" s="120"/>
      <c r="G78" s="118"/>
      <c r="H78" s="116"/>
      <c r="I78" s="116"/>
      <c r="J78" s="116"/>
      <c r="K78" s="116"/>
      <c r="L78" s="116"/>
      <c r="M78" s="121"/>
      <c r="N78" s="137"/>
      <c r="O78" s="122"/>
      <c r="P78" s="122"/>
      <c r="Q78" s="122"/>
      <c r="R78" s="139"/>
    </row>
    <row r="79" spans="1:26" ht="22.5" x14ac:dyDescent="0.25">
      <c r="A79" s="114"/>
      <c r="B79" s="123" t="s">
        <v>295</v>
      </c>
      <c r="C79" s="116"/>
      <c r="D79" s="116"/>
      <c r="E79" s="116"/>
      <c r="F79" s="116"/>
      <c r="G79" s="118"/>
      <c r="H79" s="124"/>
      <c r="I79" s="116"/>
      <c r="J79" s="116"/>
      <c r="K79" s="116"/>
      <c r="L79" s="116"/>
      <c r="M79" s="116"/>
      <c r="O79" s="138" t="s">
        <v>267</v>
      </c>
      <c r="P79" s="138"/>
      <c r="Q79" s="138"/>
      <c r="R79" s="138"/>
    </row>
    <row r="80" spans="1:26" ht="22.5" x14ac:dyDescent="0.25">
      <c r="A80" s="114"/>
      <c r="B80" s="115" t="s">
        <v>296</v>
      </c>
      <c r="C80" s="116"/>
      <c r="D80" s="116"/>
      <c r="E80" s="116"/>
      <c r="F80" s="116"/>
      <c r="G80" s="118"/>
      <c r="H80" s="116"/>
      <c r="I80" s="116"/>
      <c r="J80" s="116"/>
      <c r="K80" s="116"/>
      <c r="L80" s="116"/>
      <c r="M80" s="116"/>
      <c r="O80" s="133" t="s">
        <v>269</v>
      </c>
      <c r="P80" s="133"/>
      <c r="Q80" s="133"/>
      <c r="R80" s="133"/>
    </row>
    <row r="81" spans="1:18" ht="22.5" x14ac:dyDescent="0.25">
      <c r="A81" s="114"/>
      <c r="B81" s="116"/>
      <c r="C81" s="116"/>
      <c r="D81" s="116"/>
      <c r="E81" s="116"/>
      <c r="F81" s="116"/>
      <c r="G81" s="118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</row>
    <row r="82" spans="1:18" ht="22.5" x14ac:dyDescent="0.25">
      <c r="A82" s="114"/>
      <c r="B82" s="116"/>
      <c r="C82" s="116"/>
      <c r="D82" s="116"/>
      <c r="E82" s="116"/>
      <c r="F82" s="116"/>
      <c r="G82" s="118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</row>
    <row r="83" spans="1:18" ht="22.5" x14ac:dyDescent="0.25">
      <c r="A83" s="133" t="s">
        <v>286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</row>
    <row r="84" spans="1:18" ht="22.5" x14ac:dyDescent="0.25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</row>
    <row r="85" spans="1:18" ht="22.5" x14ac:dyDescent="0.25">
      <c r="A85" s="115"/>
      <c r="B85" s="115"/>
      <c r="C85" s="115"/>
      <c r="D85" s="115"/>
      <c r="E85" s="115"/>
      <c r="F85" s="116"/>
      <c r="G85" s="118"/>
      <c r="H85" s="116"/>
      <c r="I85" s="115"/>
      <c r="J85" s="115"/>
      <c r="K85" s="116"/>
      <c r="L85" s="115"/>
      <c r="M85" s="115"/>
      <c r="N85" s="115"/>
      <c r="O85" s="115"/>
      <c r="P85" s="115"/>
      <c r="Q85" s="115"/>
      <c r="R85" s="115"/>
    </row>
    <row r="86" spans="1:18" ht="22.5" x14ac:dyDescent="0.25">
      <c r="A86" s="115"/>
      <c r="B86" s="115"/>
      <c r="C86" s="115"/>
      <c r="D86" s="115"/>
      <c r="E86" s="115"/>
      <c r="F86" s="116"/>
      <c r="G86" s="118"/>
      <c r="H86" s="116"/>
      <c r="I86" s="116"/>
      <c r="J86" s="115"/>
      <c r="K86" s="116"/>
      <c r="L86" s="115"/>
      <c r="M86" s="115"/>
      <c r="N86" s="115"/>
      <c r="O86" s="115"/>
      <c r="P86" s="115"/>
      <c r="Q86" s="115"/>
      <c r="R86" s="115"/>
    </row>
    <row r="87" spans="1:18" ht="22.5" x14ac:dyDescent="0.25">
      <c r="A87" s="133" t="s">
        <v>297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</row>
    <row r="88" spans="1:18" ht="22.5" x14ac:dyDescent="0.25">
      <c r="A88" s="134" t="s">
        <v>272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</row>
    <row r="89" spans="1:18" ht="14.25" customHeight="1" x14ac:dyDescent="0.25">
      <c r="A89" s="133" t="s">
        <v>287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</row>
    <row r="90" spans="1:18" x14ac:dyDescent="0.25">
      <c r="A90" s="133"/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</row>
  </sheetData>
  <mergeCells count="14">
    <mergeCell ref="A89:R90"/>
    <mergeCell ref="A83:R83"/>
    <mergeCell ref="A87:R87"/>
    <mergeCell ref="A88:R88"/>
    <mergeCell ref="A15:B15"/>
    <mergeCell ref="N74:O74"/>
    <mergeCell ref="O79:R79"/>
    <mergeCell ref="O80:R80"/>
    <mergeCell ref="O75:R75"/>
    <mergeCell ref="A9:R9"/>
    <mergeCell ref="A10:R10"/>
    <mergeCell ref="A11:R11"/>
    <mergeCell ref="A12:R12"/>
    <mergeCell ref="A13:R13"/>
  </mergeCells>
  <pageMargins left="0.31" right="0.15748031496062992" top="0.17" bottom="0.27559055118110237" header="0.35433070866141736" footer="0.31496062992125984"/>
  <pageSetup paperSize="5" scale="43" orientation="landscape" r:id="rId1"/>
  <headerFooter>
    <oddFooter>&amp;R&amp;8&amp;P/&amp;N</oddFooter>
  </headerFooter>
  <rowBreaks count="1" manualBreakCount="1">
    <brk id="52" max="17" man="1"/>
  </rowBreaks>
  <ignoredErrors>
    <ignoredError sqref="R53" formula="1"/>
    <ignoredError sqref="R54:R57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Agosto</vt:lpstr>
      <vt:lpstr>'Ejecucion Agosto'!Área_de_impresión</vt:lpstr>
      <vt:lpstr>'Ejecucion Febrero'!Área_de_impresión</vt:lpstr>
      <vt:lpstr>'Ejecucion Agosto'!Print_Area</vt:lpstr>
      <vt:lpstr>'Ejecucion Febrero'!Print_Area</vt:lpstr>
      <vt:lpstr>Enero!Print_Area</vt:lpstr>
      <vt:lpstr>'Ejecucion Agosto'!Print_Titles</vt:lpstr>
      <vt:lpstr>'Ejecucion Febrero'!Print_Titles</vt:lpstr>
      <vt:lpstr>Enero!Print_Titles</vt:lpstr>
      <vt:lpstr>'Ejecucion Agosto'!Títulos_a_imprimir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2023-12-18T13:45:02Z</cp:lastPrinted>
  <dcterms:created xsi:type="dcterms:W3CDTF">2015-06-05T18:17:20Z</dcterms:created>
  <dcterms:modified xsi:type="dcterms:W3CDTF">2023-12-18T13:49:00Z</dcterms:modified>
  <cp:category/>
  <cp:contentStatus/>
</cp:coreProperties>
</file>